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45" windowWidth="15195" windowHeight="8445"/>
  </bookViews>
  <sheets>
    <sheet name="Principal" sheetId="9" r:id="rId1"/>
    <sheet name="Boleta Completa" sheetId="8" r:id="rId2"/>
    <sheet name="Boleta Cliente" sheetId="12" r:id="rId3"/>
    <sheet name="Datos" sheetId="5" r:id="rId4"/>
    <sheet name="Datos Cliente" sheetId="13" r:id="rId5"/>
    <sheet name="Calculo Visado" sheetId="14" r:id="rId6"/>
    <sheet name="Planilla Visado" sheetId="16" r:id="rId7"/>
    <sheet name="Planilla Auto" sheetId="15" r:id="rId8"/>
    <sheet name="Instalar" sheetId="7" r:id="rId9"/>
    <sheet name="Ayuda" sheetId="6" r:id="rId10"/>
  </sheets>
  <definedNames>
    <definedName name="_xlnm.Print_Area" localSheetId="2">'Boleta Cliente'!$A$2:$E$42</definedName>
    <definedName name="_xlnm.Print_Area" localSheetId="1">'Boleta Completa'!$A$2:$E$40</definedName>
    <definedName name="_xlnm.Print_Area" localSheetId="8">Instalar!$A$1:$B$31</definedName>
    <definedName name="_xlnm.Print_Area" localSheetId="7">'Planilla Auto'!$A$1:$S$54</definedName>
    <definedName name="_xlnm.Print_Area" localSheetId="6">'Planilla Visado'!$A$1:$S$53</definedName>
  </definedNames>
  <calcPr calcId="145621"/>
</workbook>
</file>

<file path=xl/calcChain.xml><?xml version="1.0" encoding="utf-8"?>
<calcChain xmlns="http://schemas.openxmlformats.org/spreadsheetml/2006/main">
  <c r="E20" i="12" l="1"/>
  <c r="E19" i="8"/>
  <c r="BC22" i="14" l="1"/>
  <c r="BC16" i="14"/>
  <c r="BC11" i="14"/>
  <c r="AU10" i="14"/>
  <c r="AM11" i="14"/>
  <c r="AM13" i="14" s="1"/>
  <c r="AD10" i="14"/>
  <c r="AD20" i="14"/>
  <c r="AD19" i="14"/>
  <c r="AD18" i="14"/>
  <c r="AD17" i="14"/>
  <c r="AD16" i="14"/>
  <c r="AD15" i="14"/>
  <c r="AD14" i="14"/>
  <c r="AD13" i="14"/>
  <c r="AD12" i="14"/>
  <c r="AD11" i="14"/>
  <c r="Q11" i="14"/>
  <c r="Q13" i="14"/>
  <c r="Q17" i="14" s="1"/>
  <c r="P10" i="15"/>
  <c r="B8" i="15"/>
  <c r="B7" i="15"/>
  <c r="B6" i="15"/>
  <c r="P5" i="15"/>
  <c r="B5" i="15"/>
  <c r="N11" i="14"/>
  <c r="N13" i="14" s="1"/>
  <c r="O5" i="5"/>
  <c r="O2" i="5"/>
  <c r="O4" i="5" s="1"/>
  <c r="O3" i="5" s="1"/>
  <c r="P4" i="5"/>
  <c r="P2" i="5"/>
  <c r="Q4" i="5"/>
  <c r="Q2" i="5" s="1"/>
  <c r="R2" i="5"/>
  <c r="S2" i="5"/>
  <c r="B22" i="12"/>
  <c r="B20" i="8"/>
  <c r="A19" i="8"/>
  <c r="N2" i="13"/>
  <c r="N4" i="13" s="1"/>
  <c r="N3" i="13" s="1"/>
  <c r="O4" i="13"/>
  <c r="O2" i="13" s="1"/>
  <c r="P4" i="13"/>
  <c r="P2" i="13" s="1"/>
  <c r="Q2" i="13"/>
  <c r="C41" i="12"/>
  <c r="B41" i="12"/>
  <c r="C32" i="12"/>
  <c r="B32" i="12"/>
  <c r="C15" i="12"/>
  <c r="B15" i="12"/>
  <c r="B38" i="12"/>
  <c r="B39" i="12"/>
  <c r="E36" i="12"/>
  <c r="B36" i="12"/>
  <c r="B30" i="12"/>
  <c r="B29" i="12"/>
  <c r="E27" i="12"/>
  <c r="B27" i="12"/>
  <c r="B12" i="12"/>
  <c r="B11" i="12"/>
  <c r="E9" i="12"/>
  <c r="B9" i="12"/>
  <c r="E8" i="12"/>
  <c r="B8" i="12"/>
  <c r="E6" i="12"/>
  <c r="B6" i="12"/>
  <c r="C39" i="8"/>
  <c r="B39" i="8"/>
  <c r="B36" i="8"/>
  <c r="E34" i="8"/>
  <c r="B34" i="8"/>
  <c r="C30" i="8"/>
  <c r="B30" i="8"/>
  <c r="B27" i="8"/>
  <c r="E25" i="8"/>
  <c r="B25" i="8"/>
  <c r="C15" i="8"/>
  <c r="B15" i="8"/>
  <c r="B11" i="8"/>
  <c r="E9" i="8"/>
  <c r="B9" i="8"/>
  <c r="E8" i="8"/>
  <c r="B8" i="8"/>
  <c r="E6" i="8"/>
  <c r="B6" i="8"/>
  <c r="C12" i="5"/>
  <c r="C12" i="13"/>
  <c r="Q25" i="14"/>
  <c r="L2" i="5" l="1"/>
  <c r="L3" i="5" s="1"/>
  <c r="B18" i="8" s="1"/>
  <c r="K2" i="13"/>
  <c r="K3" i="13" s="1"/>
  <c r="B18" i="12" s="1"/>
  <c r="BC24" i="14"/>
  <c r="N21" i="14"/>
  <c r="N25" i="14"/>
  <c r="N29" i="14"/>
  <c r="N17" i="14"/>
  <c r="N19" i="14"/>
  <c r="N15" i="14"/>
  <c r="N23" i="14"/>
  <c r="Q21" i="14"/>
  <c r="Q23" i="14"/>
  <c r="Q19" i="14"/>
  <c r="Q29" i="14"/>
  <c r="Q15" i="14"/>
  <c r="AD31" i="14"/>
  <c r="AD27" i="14"/>
  <c r="AD22" i="14"/>
  <c r="B17" i="8" l="1"/>
  <c r="B17" i="12"/>
</calcChain>
</file>

<file path=xl/sharedStrings.xml><?xml version="1.0" encoding="utf-8"?>
<sst xmlns="http://schemas.openxmlformats.org/spreadsheetml/2006/main" count="478" uniqueCount="263">
  <si>
    <t>Concepto</t>
  </si>
  <si>
    <t>Nombre:</t>
  </si>
  <si>
    <t>Matricula:</t>
  </si>
  <si>
    <t>Def.(0) - Prov.(9)</t>
  </si>
  <si>
    <t>Domicilio:</t>
  </si>
  <si>
    <t>Localidad:</t>
  </si>
  <si>
    <t>Cód. Postal:</t>
  </si>
  <si>
    <t>Concepto:</t>
  </si>
  <si>
    <t>Provincia:</t>
  </si>
  <si>
    <t>Def. - Prov.</t>
  </si>
  <si>
    <t>Cód. Barra</t>
  </si>
  <si>
    <t>Inicio-Fin</t>
  </si>
  <si>
    <t>*</t>
  </si>
  <si>
    <t>Convenio</t>
  </si>
  <si>
    <t>Importes</t>
  </si>
  <si>
    <t>Dias</t>
  </si>
  <si>
    <t>Mes</t>
  </si>
  <si>
    <t>Año</t>
  </si>
  <si>
    <t>MENU PRINCIPAL</t>
  </si>
  <si>
    <t>VOLVER</t>
  </si>
  <si>
    <t>COLEGIO DE PROFESIONALES DE LA</t>
  </si>
  <si>
    <t>INGENIERÍA CIVIL DE ENTRE RÍOS</t>
  </si>
  <si>
    <t>Hoja de Ayuda para el llenado de la Boleta de Depósitos Bancarios</t>
  </si>
  <si>
    <t>Mediante este archivo Usted podrá completar la Boleta para realizar</t>
  </si>
  <si>
    <t>depositos Bancarios con todos sus datos.</t>
  </si>
  <si>
    <t>La primera vez que utilice el archivo deberá ingresar todos sus Datos:</t>
  </si>
  <si>
    <t>Apellido y Nombre, Matricula, Direccion, Localidad, etc.</t>
  </si>
  <si>
    <t>no olvide Guardar los cambios para que en usos posteriores solo</t>
  </si>
  <si>
    <t>deba modificar las Fechas de Vencimiento, Importes y Concepto.</t>
  </si>
  <si>
    <t xml:space="preserve">Cuota de Ratificación - </t>
  </si>
  <si>
    <t xml:space="preserve">Cuota de Matriculación - </t>
  </si>
  <si>
    <t xml:space="preserve">Otros - </t>
  </si>
  <si>
    <t>Si quiere abonar una Cuota de Ratificación no olvide indicar en la celda</t>
  </si>
  <si>
    <t>siguiente, a que cuota o cuotas se esta refiriendo, por ejemplo: indicar</t>
  </si>
  <si>
    <t>cuota 2 de 4 ó cuotas 3 y 4 de 6 etc.</t>
  </si>
  <si>
    <t>Si quiere abonar algo que no se encuentra en la lista de opciones como</t>
  </si>
  <si>
    <t>por ejemplo: la Inscripcion a un Curso, el Pago de un Viaje, etc. puede</t>
  </si>
  <si>
    <t>elegir la opcion Otros y en la celda siguiente aclarar el detalle.</t>
  </si>
  <si>
    <t>I</t>
  </si>
  <si>
    <t>M</t>
  </si>
  <si>
    <t>P</t>
  </si>
  <si>
    <t>R</t>
  </si>
  <si>
    <t>E</t>
  </si>
  <si>
    <t>N</t>
  </si>
  <si>
    <t>T</t>
  </si>
  <si>
    <t>A</t>
  </si>
  <si>
    <t>Ñ</t>
  </si>
  <si>
    <t>O</t>
  </si>
  <si>
    <t>A5</t>
  </si>
  <si>
    <t>NO INGRESAR DATOS EN ESTA HOJA</t>
  </si>
  <si>
    <t>INSTALAR CODIGO DE BARRAS</t>
  </si>
  <si>
    <t>Hoja de Ayuda para la Instalación del Código de Barras</t>
  </si>
  <si>
    <t>Antes de Imprimir la Boleta se debe Instalar el Código de Barras en su PC.</t>
  </si>
  <si>
    <t>Para ello debemos seleccionar con el Botón derecho del Mouse el Icono que</t>
  </si>
  <si>
    <t>Es recomendable reiniciar la PC antes de abrir el archivo nuevamente.</t>
  </si>
  <si>
    <t>COLEGIO DE PROFESIONALES DE LA INGENIERIA CIVIL DE ENTRE RIOS</t>
  </si>
  <si>
    <t>España 279 - (E3100HHE) Paraná - Tel. 0343-4317867 // 4318361</t>
  </si>
  <si>
    <t>APELLIDO Y NOMBRES</t>
  </si>
  <si>
    <t>DIRECCION</t>
  </si>
  <si>
    <t>LOCALIDAD</t>
  </si>
  <si>
    <t>MAT.</t>
  </si>
  <si>
    <t>CP</t>
  </si>
  <si>
    <t>PROVINCIA</t>
  </si>
  <si>
    <t>CONCEPTO</t>
  </si>
  <si>
    <t>VENCIMIENTO</t>
  </si>
  <si>
    <t>IMPORTE</t>
  </si>
  <si>
    <t>PARA ABONAR EN: NUEVO BANCO DE ENTRE RIOS S.A.</t>
  </si>
  <si>
    <t>PARA EL COLEGIO</t>
  </si>
  <si>
    <t>PARA EL PROFESIONAL</t>
  </si>
  <si>
    <t>PARA EL BANCO</t>
  </si>
  <si>
    <t>INGENIERIA CIVIL DE ENTRE RIOS</t>
  </si>
  <si>
    <t>A Y U D A</t>
  </si>
  <si>
    <t>El llenado es muy simple: en la Hoja Principal se encuentra el Menú</t>
  </si>
  <si>
    <t>Antes de Imprimir puede ser que tenga que configurar los margenes</t>
  </si>
  <si>
    <t>del documento, los mismos deben estar en cero (0).</t>
  </si>
  <si>
    <t>Hoja de Calculo de Visado</t>
  </si>
  <si>
    <t>Visado para Viviendas</t>
  </si>
  <si>
    <t>Visado para Galpones</t>
  </si>
  <si>
    <t>Ingrese el monto de la Obra:</t>
  </si>
  <si>
    <t>Instalaciones Sanitarias</t>
  </si>
  <si>
    <t>CALCULAR VISADO</t>
  </si>
  <si>
    <t>Visado:</t>
  </si>
  <si>
    <t>Colegio de Profesionales de la</t>
  </si>
  <si>
    <t>Ingeniería Civil de Entre Ríos</t>
  </si>
  <si>
    <t>España 279 - Tel.: (0343) 4317867 - (E3100HHE) Paraná - Entre Ríos - E-mail: cpicer@gigared.com</t>
  </si>
  <si>
    <t>REGISTRO DE VISADO DE TRABAJOS PROFESIONALES</t>
  </si>
  <si>
    <t>Profesional:</t>
  </si>
  <si>
    <t>Matrícula Nº</t>
  </si>
  <si>
    <t>Comitente:</t>
  </si>
  <si>
    <t>Ubicación de la Obra:</t>
  </si>
  <si>
    <t>Destino de la Obra:</t>
  </si>
  <si>
    <t>Para presentar en:</t>
  </si>
  <si>
    <t>LEGAJO PRESENTADO</t>
  </si>
  <si>
    <t>Fecha:</t>
  </si>
  <si>
    <t>Factibilidad</t>
  </si>
  <si>
    <t>Anteproyecto</t>
  </si>
  <si>
    <t>Proyecto</t>
  </si>
  <si>
    <t>Dtor. de Obra</t>
  </si>
  <si>
    <t>Rep. Técnica</t>
  </si>
  <si>
    <t>Proyecto Estructural</t>
  </si>
  <si>
    <t>Relevamiento</t>
  </si>
  <si>
    <t>Mensura</t>
  </si>
  <si>
    <t>Ficha Tranf.</t>
  </si>
  <si>
    <t>División PH</t>
  </si>
  <si>
    <t>Informe Técnico</t>
  </si>
  <si>
    <t>Presupuesto</t>
  </si>
  <si>
    <t>Pericia</t>
  </si>
  <si>
    <t>Arquitectura</t>
  </si>
  <si>
    <t>Agrimensura</t>
  </si>
  <si>
    <t>Vías de Comunicación</t>
  </si>
  <si>
    <t>Hidráulica</t>
  </si>
  <si>
    <t>Informes Geotécnicos</t>
  </si>
  <si>
    <t>Infraestructura</t>
  </si>
  <si>
    <t>Instalaciones de Gas</t>
  </si>
  <si>
    <t>Instalaciones Eléctricas</t>
  </si>
  <si>
    <t>Redes de Agua</t>
  </si>
  <si>
    <t>Redes de Cloacas</t>
  </si>
  <si>
    <t>Redes de Gas</t>
  </si>
  <si>
    <t xml:space="preserve">Importe: $ </t>
  </si>
  <si>
    <t>CARACTERISTICAS DE LA OBRA</t>
  </si>
  <si>
    <t>Vial</t>
  </si>
  <si>
    <t>(Km) o (ml)</t>
  </si>
  <si>
    <t>Loteo</t>
  </si>
  <si>
    <t xml:space="preserve">(nº Lotes) </t>
  </si>
  <si>
    <t>Caminos</t>
  </si>
  <si>
    <t>Pav. Urb.</t>
  </si>
  <si>
    <t>(ml) o (m2)</t>
  </si>
  <si>
    <t>Fichas Tranf.</t>
  </si>
  <si>
    <t xml:space="preserve">(Cant.) </t>
  </si>
  <si>
    <t>Cloacal</t>
  </si>
  <si>
    <t>(ml)</t>
  </si>
  <si>
    <t>Pluviales</t>
  </si>
  <si>
    <t>Agua</t>
  </si>
  <si>
    <t>LEGAJO DE OBRA</t>
  </si>
  <si>
    <t>Gas</t>
  </si>
  <si>
    <t>Planos de Relevamiento</t>
  </si>
  <si>
    <t>DOCUMENTACION PRESENTADA</t>
  </si>
  <si>
    <t>Planos Grales. de Obra</t>
  </si>
  <si>
    <t>Contrato trabajo</t>
  </si>
  <si>
    <t>Planos y Planillas Estruc.</t>
  </si>
  <si>
    <t>Plano Municipal de Obra</t>
  </si>
  <si>
    <t>Planos Instalaciones (cant.)</t>
  </si>
  <si>
    <t>Plano Municipal de Elect.</t>
  </si>
  <si>
    <t>Comp. Mat. Presupuesto</t>
  </si>
  <si>
    <t>Plano Municipal de Estruct.</t>
  </si>
  <si>
    <t>Planos Detalles (cant.)</t>
  </si>
  <si>
    <t>Plano Municipal de Sanit.</t>
  </si>
  <si>
    <t>Planillas locales</t>
  </si>
  <si>
    <t>Plano Mensura Catastro</t>
  </si>
  <si>
    <t>Pliegos</t>
  </si>
  <si>
    <t>Plano PH Catastro</t>
  </si>
  <si>
    <t>Planimetría Gral. Vial</t>
  </si>
  <si>
    <t>Fichas Tranferencias</t>
  </si>
  <si>
    <t>Declaro bajo Juramento que los datos consignados son verdaderos.</t>
  </si>
  <si>
    <t>Me hago destinatario del archivo de la presente documentación.</t>
  </si>
  <si>
    <t>Firma Profesional y Sello</t>
  </si>
  <si>
    <t>Certifico que el presente legajo ha sido presentado ante esta Secretaría.</t>
  </si>
  <si>
    <t>Observaciones de la Secretaría</t>
  </si>
  <si>
    <t>Firma Secretario</t>
  </si>
  <si>
    <r>
      <t>Construc. nueva (m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)</t>
    </r>
  </si>
  <si>
    <r>
      <t>(Ha) (m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 xml:space="preserve">) </t>
    </r>
  </si>
  <si>
    <r>
      <t>Refacción (m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)</t>
    </r>
  </si>
  <si>
    <r>
      <t>Ampliación (m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)</t>
    </r>
  </si>
  <si>
    <r>
      <t>Relevamiento (m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)</t>
    </r>
  </si>
  <si>
    <r>
      <t>(m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 xml:space="preserve">) </t>
    </r>
  </si>
  <si>
    <t>COMPLETAR PLANILLA DE REGISTRO DE TRABAJOS</t>
  </si>
  <si>
    <t>PLANILLA DE REGISTRO DE TRABAJOS</t>
  </si>
  <si>
    <t>Area de Carga de Datos - Profesional</t>
  </si>
  <si>
    <t>Area de Carga de Datos - Cliente</t>
  </si>
  <si>
    <t>CUIT:</t>
  </si>
  <si>
    <t>Obra:</t>
  </si>
  <si>
    <t>Dirección:</t>
  </si>
  <si>
    <t>CARGAR DATOS DEL PROFESIONAL</t>
  </si>
  <si>
    <t>CARGAR DATOS DEL CLIENTE</t>
  </si>
  <si>
    <t>IMPRIMIR BOLETA</t>
  </si>
  <si>
    <t>A NOMBRE DEL CLIENTE</t>
  </si>
  <si>
    <t>VOLVER AL MENU</t>
  </si>
  <si>
    <t>VOLVER A DATOS DEL CLIENTE</t>
  </si>
  <si>
    <t>VOLVER A DATOS DEL PROFESIONAL</t>
  </si>
  <si>
    <t>OBRAS DE ARQUITECTURA</t>
  </si>
  <si>
    <t>OBRAS DE INGENIERÍA</t>
  </si>
  <si>
    <t>INSTALACIONES DOMICILIARIAS</t>
  </si>
  <si>
    <t>ESTUDIOS DE SUELOS</t>
  </si>
  <si>
    <t>TRABAJOS DE MENSURA</t>
  </si>
  <si>
    <r>
      <t>Superficie Cubierta: Ingrese los 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:</t>
    </r>
  </si>
  <si>
    <r>
      <t>Superficie Semicubierta: Ingrese los 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:</t>
    </r>
  </si>
  <si>
    <t>TOTAL SUPERFICIE:</t>
  </si>
  <si>
    <t>Proyecto y Dcción. de Obra:</t>
  </si>
  <si>
    <t>Anteproyecto:</t>
  </si>
  <si>
    <t>Proyecto:</t>
  </si>
  <si>
    <t>Calculo Estructural:</t>
  </si>
  <si>
    <t>Dirección de Obra:</t>
  </si>
  <si>
    <t>Representación Técnica:</t>
  </si>
  <si>
    <r>
      <t>Galpon: Ingrese los 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:</t>
    </r>
  </si>
  <si>
    <r>
      <t>Oficinas, Sanitarios, etc.: Ingrese 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:</t>
    </r>
  </si>
  <si>
    <t>Relevamiento:</t>
  </si>
  <si>
    <t>Informes, Consultas, Pericias, etc.:</t>
  </si>
  <si>
    <t>** Calculo de Visado de Obras de Arquitectura **</t>
  </si>
  <si>
    <t>** Calculo de Visado de Obras de Ingeniería **</t>
  </si>
  <si>
    <t>** Calculo de Visado de Instalaciones Domiciliarias **</t>
  </si>
  <si>
    <t>Instalaciones Sanitarias, Eléctricas, de Gas, etc.</t>
  </si>
  <si>
    <t>** Calculo de Visado para Estudios de Suelo **</t>
  </si>
  <si>
    <t>Ingrese Cantidad de Perforaciones:</t>
  </si>
  <si>
    <t>** Calculo de Visado para Trabajos de Agrimensura **</t>
  </si>
  <si>
    <t>Ingrese la Cantidad de Fichas con Mejoras:</t>
  </si>
  <si>
    <t>Ingrese la Cantidad de Fichas Simples:</t>
  </si>
  <si>
    <t>Fichas de Transferencia</t>
  </si>
  <si>
    <t>Mensuras</t>
  </si>
  <si>
    <t>Ingrese la Cantidad de Lotes:</t>
  </si>
  <si>
    <t>PH</t>
  </si>
  <si>
    <t>Ingrese la Cantidad de UF:</t>
  </si>
  <si>
    <t>Si existe Nº de Plano Ingrese 1 sino 0:</t>
  </si>
  <si>
    <t>VOLVER AL MENU PRINCIPAL</t>
  </si>
  <si>
    <t>VOLVER AL MANU PRINCIPAL</t>
  </si>
  <si>
    <t>Importe:</t>
  </si>
  <si>
    <t>Fecha Vto.:</t>
  </si>
  <si>
    <t>Largo del Importe</t>
  </si>
  <si>
    <t xml:space="preserve">Interés por Mora - </t>
  </si>
  <si>
    <t>Digito Tipo</t>
  </si>
  <si>
    <t>Cód. Concep.</t>
  </si>
  <si>
    <t>Visado -</t>
  </si>
  <si>
    <t>IR A DATOS DEL PROFESIONAL</t>
  </si>
  <si>
    <t>IMPRIMIR BOLETA PARA EL CLIENTE</t>
  </si>
  <si>
    <t>Largo de Matricula</t>
  </si>
  <si>
    <t>Con Cómputo y Presupuesto:</t>
  </si>
  <si>
    <t>Sin Cómputo y Presupuesto:</t>
  </si>
  <si>
    <t>Informes, Consultas, Pericias, etc.</t>
  </si>
  <si>
    <t>Total Visado:</t>
  </si>
  <si>
    <t>* Proyecto y Dirección de Obra</t>
  </si>
  <si>
    <t>* Solo Proyecto</t>
  </si>
  <si>
    <t>* Relevamiento</t>
  </si>
  <si>
    <t>* Conforme a Obra</t>
  </si>
  <si>
    <t>* Representación Técnica</t>
  </si>
  <si>
    <t>* Dirección de Obra</t>
  </si>
  <si>
    <t>* Informes</t>
  </si>
  <si>
    <t>* Consultas</t>
  </si>
  <si>
    <t>* Pericias, etc.</t>
  </si>
  <si>
    <t>COMITENTE EMPRESA</t>
  </si>
  <si>
    <t>GENERAR PLANILLA DE REGISTRO DE TRABAJOS</t>
  </si>
  <si>
    <t>0259</t>
  </si>
  <si>
    <t>E-Mail: colegiocivilesentrerios@gmail.com // www.cpicer.org.ar</t>
  </si>
  <si>
    <t>ARCHIVO DE GESTIONES - V. 09-2016</t>
  </si>
  <si>
    <t>España 279 - Tel.: (0343) 4317867 - (E3100HHE) Paraná - Entre Ríos - E-mail: colegiocivilesentrerios@gmail.com</t>
  </si>
  <si>
    <t>Total Honorarios:</t>
  </si>
  <si>
    <t xml:space="preserve">Aporte Previsional -Boleta Nº </t>
  </si>
  <si>
    <t>Visado Mínimo = $ 240,00 (Excepto Informes)</t>
  </si>
  <si>
    <t>Protectos, Representacion Técnica, Informes y Otros</t>
  </si>
  <si>
    <t>y "Activar contenido". Como se muestra en la Figura 1.</t>
  </si>
  <si>
    <t>Figura 1</t>
  </si>
  <si>
    <t>Aparecerá un mensaje preguntando si queremos abrir el archivo. Figura 2</t>
  </si>
  <si>
    <t>Figura 2</t>
  </si>
  <si>
    <t>Hacemos click en "Abrir"</t>
  </si>
  <si>
    <t>Por último se muestra una vista previa de la fuente y la opción para Instalarla.</t>
  </si>
  <si>
    <t>Hacemos click en "Instalar" como muestra la Figura 3.</t>
  </si>
  <si>
    <t>Figura 3</t>
  </si>
  <si>
    <t>aparece a continuación y seleccionar la opcion "Objeto empaquetador del shell"</t>
  </si>
  <si>
    <t>con el que puede desplazarse hacia las distintas Hojas del archivo,</t>
  </si>
  <si>
    <t>como 'Datos del Pofesional', 'Calculo de Visado', etc.</t>
  </si>
  <si>
    <t>del Comitente. En éste caso debe ir a 'Datos del Cliente' y completar con</t>
  </si>
  <si>
    <t>Las Boletas de los Visados, puede hacerlas a su nombre o, a Nombre</t>
  </si>
  <si>
    <t>los datos. De igual manera en 'Datos del Profesional' debe completar con</t>
  </si>
  <si>
    <t>su Nro. de Matrícula y Dígito de Matrícula Definitiva (0) o Provisoria (9).</t>
  </si>
  <si>
    <t>CODIGO DE PAGO LINK: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</si>
</sst>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\ #,##0.00;&quot;$&quot;\ \-#,##0.00"/>
    <numFmt numFmtId="44" formatCode="_ &quot;$&quot;\ * #,##0.00_ ;_ &quot;$&quot;\ * \-#,##0.00_ ;_ &quot;$&quot;\ * &quot;-&quot;??_ ;_ @_ "/>
    <numFmt numFmtId="164" formatCode="&quot;$&quot;\ #,##0.00"/>
    <numFmt numFmtId="165" formatCode="0.00000"/>
  </numFmts>
  <fonts count="60" x14ac:knownFonts="1">
    <font>
      <sz val="10"/>
      <name val="Arial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color indexed="8"/>
      <name val="Arial"/>
      <family val="2"/>
    </font>
    <font>
      <sz val="18"/>
      <name val="3 of 9 Barcode"/>
      <family val="5"/>
    </font>
    <font>
      <b/>
      <sz val="10"/>
      <color indexed="12"/>
      <name val="Arial"/>
      <family val="2"/>
    </font>
    <font>
      <sz val="14"/>
      <color indexed="20"/>
      <name val="Georgia"/>
      <family val="1"/>
    </font>
    <font>
      <i/>
      <u/>
      <sz val="12"/>
      <color indexed="16"/>
      <name val="Georgia"/>
      <family val="1"/>
    </font>
    <font>
      <sz val="10"/>
      <color indexed="16"/>
      <name val="Arial"/>
      <family val="2"/>
    </font>
    <font>
      <sz val="11"/>
      <color indexed="16"/>
      <name val="Arial"/>
      <family val="2"/>
    </font>
    <font>
      <sz val="11"/>
      <name val="Arial"/>
      <family val="2"/>
    </font>
    <font>
      <sz val="11"/>
      <color indexed="61"/>
      <name val="Arial Black"/>
      <family val="2"/>
    </font>
    <font>
      <b/>
      <u/>
      <sz val="10"/>
      <color indexed="10"/>
      <name val="Arial"/>
      <family val="2"/>
    </font>
    <font>
      <i/>
      <u/>
      <sz val="12"/>
      <color indexed="12"/>
      <name val="Georgia"/>
      <family val="1"/>
    </font>
    <font>
      <sz val="11"/>
      <color indexed="12"/>
      <name val="Arial"/>
      <family val="2"/>
    </font>
    <font>
      <b/>
      <i/>
      <sz val="9"/>
      <color indexed="1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sz val="6"/>
      <color indexed="18"/>
      <name val="Arial"/>
      <family val="2"/>
    </font>
    <font>
      <b/>
      <i/>
      <sz val="10"/>
      <color indexed="18"/>
      <name val="Arial"/>
      <family val="2"/>
    </font>
    <font>
      <sz val="18"/>
      <color indexed="61"/>
      <name val="Arial Black"/>
      <family val="2"/>
    </font>
    <font>
      <vertAlign val="superscript"/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i/>
      <u/>
      <sz val="10"/>
      <name val="Arial"/>
      <family val="2"/>
    </font>
    <font>
      <b/>
      <sz val="12"/>
      <name val="Arial"/>
      <family val="2"/>
    </font>
    <font>
      <sz val="20"/>
      <name val="Times New Roman"/>
      <family val="1"/>
    </font>
    <font>
      <sz val="12"/>
      <name val="Times New Roman"/>
      <family val="1"/>
    </font>
    <font>
      <b/>
      <sz val="9"/>
      <name val="Arial"/>
      <family val="2"/>
    </font>
    <font>
      <sz val="12"/>
      <name val="Arial"/>
      <family val="2"/>
    </font>
    <font>
      <sz val="14"/>
      <name val="Arial"/>
      <family val="2"/>
    </font>
    <font>
      <vertAlign val="superscript"/>
      <sz val="9"/>
      <name val="Arial"/>
      <family val="2"/>
    </font>
    <font>
      <b/>
      <sz val="10"/>
      <color indexed="8"/>
      <name val="Arial"/>
      <family val="2"/>
    </font>
    <font>
      <b/>
      <sz val="11"/>
      <color indexed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2"/>
      <color indexed="10"/>
      <name val="Arial"/>
      <family val="2"/>
    </font>
    <font>
      <b/>
      <sz val="10"/>
      <color indexed="10"/>
      <name val="Arial"/>
      <family val="2"/>
    </font>
    <font>
      <sz val="8"/>
      <color indexed="8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Sylfaen"/>
      <family val="1"/>
    </font>
    <font>
      <b/>
      <i/>
      <u val="double"/>
      <sz val="14"/>
      <color theme="7" tint="-0.499984740745262"/>
      <name val="Arial"/>
      <family val="2"/>
    </font>
    <font>
      <b/>
      <i/>
      <sz val="14"/>
      <color theme="0"/>
      <name val="Sylfaen"/>
      <family val="1"/>
    </font>
    <font>
      <sz val="14"/>
      <color theme="0"/>
      <name val="Georgia"/>
      <family val="1"/>
    </font>
    <font>
      <sz val="10"/>
      <color theme="6" tint="0.79998168889431442"/>
      <name val="Arial"/>
      <family val="2"/>
    </font>
    <font>
      <b/>
      <sz val="11"/>
      <color theme="0"/>
      <name val="Arial"/>
      <family val="2"/>
    </font>
    <font>
      <b/>
      <sz val="10"/>
      <color theme="6" tint="0.79998168889431442"/>
      <name val="Arial"/>
      <family val="2"/>
    </font>
    <font>
      <b/>
      <sz val="11"/>
      <color theme="6" tint="0.79998168889431442"/>
      <name val="Arial"/>
      <family val="2"/>
    </font>
    <font>
      <sz val="11"/>
      <color theme="6" tint="0.79998168889431442"/>
      <name val="Arial"/>
      <family val="2"/>
    </font>
    <font>
      <sz val="10"/>
      <color theme="0"/>
      <name val="Arial"/>
      <family val="2"/>
    </font>
    <font>
      <b/>
      <sz val="10"/>
      <color rgb="FF339933"/>
      <name val="Arial"/>
      <family val="2"/>
    </font>
    <font>
      <b/>
      <sz val="9"/>
      <color rgb="FFFF000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-0.249977111117893"/>
        <bgColor indexed="24"/>
      </patternFill>
    </fill>
    <fill>
      <patternFill patternType="solid">
        <fgColor theme="6" tint="0.59999389629810485"/>
        <bgColor indexed="24"/>
      </patternFill>
    </fill>
  </fills>
  <borders count="9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23"/>
      </top>
      <bottom style="thin">
        <color indexed="9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9"/>
      </left>
      <right style="thin">
        <color indexed="55"/>
      </right>
      <top style="thin">
        <color indexed="9"/>
      </top>
      <bottom style="thin">
        <color indexed="55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 style="thin">
        <color indexed="23"/>
      </top>
      <bottom style="thin">
        <color indexed="9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9"/>
      </left>
      <right style="thin">
        <color indexed="23"/>
      </right>
      <top style="thin">
        <color indexed="9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 style="thin">
        <color indexed="9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23"/>
      </top>
      <bottom/>
      <diagonal/>
    </border>
    <border>
      <left/>
      <right style="thin">
        <color indexed="64"/>
      </right>
      <top style="thin">
        <color indexed="23"/>
      </top>
      <bottom/>
      <diagonal/>
    </border>
    <border>
      <left style="thin">
        <color indexed="64"/>
      </left>
      <right style="hair">
        <color indexed="8"/>
      </right>
      <top style="thin">
        <color indexed="9"/>
      </top>
      <bottom/>
      <diagonal/>
    </border>
    <border>
      <left style="hair">
        <color indexed="8"/>
      </left>
      <right style="thin">
        <color indexed="64"/>
      </right>
      <top style="thin">
        <color indexed="9"/>
      </top>
      <bottom/>
      <diagonal/>
    </border>
    <border>
      <left style="thin">
        <color indexed="64"/>
      </left>
      <right style="hair">
        <color indexed="8"/>
      </right>
      <top/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55"/>
      </top>
      <bottom style="thin">
        <color indexed="9"/>
      </bottom>
      <diagonal/>
    </border>
    <border>
      <left style="hair">
        <color indexed="8"/>
      </left>
      <right style="thin">
        <color indexed="64"/>
      </right>
      <top style="thin">
        <color indexed="55"/>
      </top>
      <bottom style="thin">
        <color indexed="9"/>
      </bottom>
      <diagonal/>
    </border>
    <border>
      <left style="hair">
        <color indexed="8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55"/>
      </right>
      <top style="thin">
        <color indexed="9"/>
      </top>
      <bottom/>
      <diagonal/>
    </border>
    <border>
      <left style="thin">
        <color indexed="9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9"/>
      </left>
      <right style="thin">
        <color indexed="55"/>
      </right>
      <top style="thin">
        <color indexed="9"/>
      </top>
      <bottom/>
      <diagonal/>
    </border>
    <border>
      <left style="thin">
        <color indexed="9"/>
      </left>
      <right style="thin">
        <color indexed="55"/>
      </right>
      <top/>
      <bottom style="thin">
        <color indexed="55"/>
      </bottom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  <border>
      <left style="double">
        <color indexed="56"/>
      </left>
      <right/>
      <top/>
      <bottom/>
      <diagonal/>
    </border>
    <border>
      <left/>
      <right style="double">
        <color indexed="56"/>
      </right>
      <top/>
      <bottom/>
      <diagonal/>
    </border>
    <border>
      <left style="double">
        <color indexed="56"/>
      </left>
      <right/>
      <top/>
      <bottom style="double">
        <color indexed="56"/>
      </bottom>
      <diagonal/>
    </border>
    <border>
      <left/>
      <right/>
      <top/>
      <bottom style="double">
        <color indexed="56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 style="thin">
        <color indexed="9"/>
      </left>
      <right style="thin">
        <color indexed="23"/>
      </right>
      <top style="thin">
        <color indexed="9"/>
      </top>
      <bottom/>
      <diagonal/>
    </border>
    <border>
      <left style="thin">
        <color indexed="9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23"/>
      </right>
      <top style="thin">
        <color indexed="9"/>
      </top>
      <bottom/>
      <diagonal/>
    </border>
    <border>
      <left style="thin">
        <color indexed="9"/>
      </left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9"/>
      </left>
      <right/>
      <top style="thin">
        <color indexed="9"/>
      </top>
      <bottom style="thin">
        <color indexed="23"/>
      </bottom>
      <diagonal/>
    </border>
    <border>
      <left/>
      <right style="thin">
        <color indexed="23"/>
      </right>
      <top style="thin">
        <color indexed="9"/>
      </top>
      <bottom style="thin">
        <color indexed="23"/>
      </bottom>
      <diagonal/>
    </border>
    <border>
      <left style="thin">
        <color indexed="9"/>
      </left>
      <right style="thin">
        <color indexed="23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23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DashDotDot">
        <color indexed="18"/>
      </left>
      <right/>
      <top style="slantDashDot">
        <color indexed="18"/>
      </top>
      <bottom style="double">
        <color indexed="64"/>
      </bottom>
      <diagonal/>
    </border>
    <border>
      <left/>
      <right/>
      <top style="slantDashDot">
        <color indexed="18"/>
      </top>
      <bottom style="double">
        <color indexed="64"/>
      </bottom>
      <diagonal/>
    </border>
    <border>
      <left/>
      <right style="mediumDashDotDot">
        <color indexed="18"/>
      </right>
      <top style="slantDashDot">
        <color indexed="18"/>
      </top>
      <bottom style="double">
        <color indexed="64"/>
      </bottom>
      <diagonal/>
    </border>
    <border>
      <left style="slantDashDot">
        <color indexed="18"/>
      </left>
      <right/>
      <top style="slantDashDot">
        <color indexed="18"/>
      </top>
      <bottom/>
      <diagonal/>
    </border>
    <border>
      <left/>
      <right/>
      <top style="slantDashDot">
        <color indexed="18"/>
      </top>
      <bottom/>
      <diagonal/>
    </border>
    <border>
      <left/>
      <right style="slantDashDot">
        <color indexed="18"/>
      </right>
      <top style="slantDashDot">
        <color indexed="18"/>
      </top>
      <bottom/>
      <diagonal/>
    </border>
    <border>
      <left style="slantDashDot">
        <color indexed="18"/>
      </left>
      <right/>
      <top/>
      <bottom style="slantDashDot">
        <color indexed="18"/>
      </bottom>
      <diagonal/>
    </border>
    <border>
      <left/>
      <right/>
      <top/>
      <bottom style="slantDashDot">
        <color indexed="18"/>
      </bottom>
      <diagonal/>
    </border>
    <border>
      <left/>
      <right style="slantDashDot">
        <color indexed="18"/>
      </right>
      <top/>
      <bottom style="slantDashDot">
        <color indexed="18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1" tint="0.499984740745262"/>
      </right>
      <top style="thin">
        <color indexed="9"/>
      </top>
      <bottom/>
      <diagonal/>
    </border>
    <border>
      <left style="thin">
        <color indexed="9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23"/>
      </bottom>
      <diagonal/>
    </border>
    <border>
      <left/>
      <right style="thin">
        <color indexed="64"/>
      </right>
      <top style="thin">
        <color indexed="64"/>
      </top>
      <bottom style="thin">
        <color indexed="23"/>
      </bottom>
      <diagonal/>
    </border>
    <border>
      <left/>
      <right/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1"/>
      </left>
      <right/>
      <top style="thin">
        <color theme="0"/>
      </top>
      <bottom style="thin">
        <color theme="0" tint="-0.24994659260841701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4" fontId="36" fillId="0" borderId="0" applyFont="0" applyFill="0" applyBorder="0" applyAlignment="0" applyProtection="0"/>
    <xf numFmtId="0" fontId="36" fillId="0" borderId="0"/>
  </cellStyleXfs>
  <cellXfs count="427">
    <xf numFmtId="0" fontId="0" fillId="0" borderId="0" xfId="0"/>
    <xf numFmtId="0" fontId="0" fillId="2" borderId="0" xfId="0" applyFill="1"/>
    <xf numFmtId="0" fontId="4" fillId="0" borderId="0" xfId="0" applyFont="1"/>
    <xf numFmtId="14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ill="1"/>
    <xf numFmtId="0" fontId="7" fillId="2" borderId="3" xfId="1" applyFont="1" applyFill="1" applyBorder="1" applyAlignment="1" applyProtection="1">
      <alignment horizontal="center" vertical="center"/>
    </xf>
    <xf numFmtId="0" fontId="12" fillId="0" borderId="0" xfId="0" applyFont="1"/>
    <xf numFmtId="0" fontId="13" fillId="4" borderId="0" xfId="0" applyFont="1" applyFill="1" applyAlignment="1">
      <alignment horizontal="center"/>
    </xf>
    <xf numFmtId="0" fontId="7" fillId="2" borderId="0" xfId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/>
    </xf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horizontal="right"/>
    </xf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4" xfId="0" applyBorder="1"/>
    <xf numFmtId="0" fontId="4" fillId="0" borderId="4" xfId="0" applyFont="1" applyBorder="1"/>
    <xf numFmtId="0" fontId="20" fillId="0" borderId="4" xfId="0" applyFont="1" applyBorder="1"/>
    <xf numFmtId="0" fontId="20" fillId="0" borderId="0" xfId="0" applyFont="1"/>
    <xf numFmtId="0" fontId="0" fillId="0" borderId="0" xfId="0" applyFill="1" applyBorder="1"/>
    <xf numFmtId="0" fontId="7" fillId="0" borderId="0" xfId="1" applyFont="1" applyFill="1" applyBorder="1" applyAlignment="1" applyProtection="1">
      <alignment horizontal="center" vertical="center"/>
    </xf>
    <xf numFmtId="3" fontId="0" fillId="2" borderId="0" xfId="0" applyNumberFormat="1" applyFill="1"/>
    <xf numFmtId="2" fontId="0" fillId="2" borderId="0" xfId="0" applyNumberFormat="1" applyFill="1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30" fillId="0" borderId="0" xfId="0" applyFont="1"/>
    <xf numFmtId="0" fontId="30" fillId="0" borderId="0" xfId="0" applyFont="1" applyAlignment="1">
      <alignment horizontal="left"/>
    </xf>
    <xf numFmtId="0" fontId="30" fillId="0" borderId="0" xfId="0" applyFont="1" applyAlignment="1">
      <alignment horizontal="right"/>
    </xf>
    <xf numFmtId="0" fontId="32" fillId="0" borderId="7" xfId="0" quotePrefix="1" applyFont="1" applyBorder="1" applyAlignment="1" applyProtection="1">
      <alignment horizontal="center"/>
      <protection locked="0"/>
    </xf>
    <xf numFmtId="0" fontId="32" fillId="0" borderId="7" xfId="0" applyFont="1" applyBorder="1" applyAlignment="1" applyProtection="1">
      <alignment horizontal="center"/>
      <protection locked="0"/>
    </xf>
    <xf numFmtId="0" fontId="3" fillId="0" borderId="0" xfId="0" applyFont="1"/>
    <xf numFmtId="0" fontId="3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 indent="6"/>
    </xf>
    <xf numFmtId="0" fontId="32" fillId="0" borderId="0" xfId="0" applyFont="1" applyAlignment="1" applyProtection="1">
      <alignment horizontal="center"/>
      <protection locked="0"/>
    </xf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4" fillId="0" borderId="0" xfId="0" applyFont="1" applyBorder="1" applyAlignment="1">
      <alignment horizontal="center" vertical="top"/>
    </xf>
    <xf numFmtId="0" fontId="7" fillId="2" borderId="10" xfId="1" applyFont="1" applyFill="1" applyBorder="1" applyAlignment="1" applyProtection="1">
      <alignment horizontal="center" vertical="center"/>
    </xf>
    <xf numFmtId="0" fontId="0" fillId="2" borderId="0" xfId="0" applyFill="1" applyBorder="1" applyAlignment="1">
      <alignment horizontal="center"/>
    </xf>
    <xf numFmtId="0" fontId="34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24" fillId="2" borderId="0" xfId="0" applyFont="1" applyFill="1" applyAlignment="1">
      <alignment horizontal="center"/>
    </xf>
    <xf numFmtId="3" fontId="0" fillId="0" borderId="0" xfId="0" applyNumberFormat="1" applyFill="1"/>
    <xf numFmtId="0" fontId="42" fillId="0" borderId="0" xfId="0" applyFont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36" fillId="5" borderId="0" xfId="3" applyFill="1"/>
    <xf numFmtId="0" fontId="36" fillId="0" borderId="0" xfId="3"/>
    <xf numFmtId="0" fontId="36" fillId="5" borderId="0" xfId="3" applyFill="1" applyAlignment="1">
      <alignment horizontal="center"/>
    </xf>
    <xf numFmtId="0" fontId="36" fillId="6" borderId="7" xfId="3" applyFill="1" applyBorder="1" applyAlignment="1" applyProtection="1">
      <alignment horizontal="center"/>
      <protection locked="0"/>
    </xf>
    <xf numFmtId="0" fontId="36" fillId="5" borderId="0" xfId="3" applyFill="1" applyBorder="1" applyAlignment="1">
      <alignment horizontal="center"/>
    </xf>
    <xf numFmtId="0" fontId="25" fillId="5" borderId="0" xfId="3" applyFont="1" applyFill="1" applyBorder="1" applyAlignment="1">
      <alignment horizontal="center"/>
    </xf>
    <xf numFmtId="0" fontId="36" fillId="0" borderId="0" xfId="3" applyFill="1"/>
    <xf numFmtId="0" fontId="36" fillId="5" borderId="0" xfId="3" applyFill="1" applyBorder="1"/>
    <xf numFmtId="0" fontId="36" fillId="7" borderId="0" xfId="3" applyFill="1"/>
    <xf numFmtId="0" fontId="0" fillId="8" borderId="0" xfId="0" applyFill="1"/>
    <xf numFmtId="0" fontId="45" fillId="0" borderId="0" xfId="0" applyFont="1" applyAlignment="1" applyProtection="1">
      <alignment horizontal="center"/>
      <protection locked="0"/>
    </xf>
    <xf numFmtId="0" fontId="44" fillId="0" borderId="0" xfId="0" applyFont="1" applyAlignment="1" applyProtection="1">
      <alignment horizontal="center"/>
      <protection locked="0"/>
    </xf>
    <xf numFmtId="0" fontId="47" fillId="0" borderId="0" xfId="0" applyFont="1" applyAlignment="1" applyProtection="1">
      <alignment horizontal="center"/>
      <protection locked="0"/>
    </xf>
    <xf numFmtId="0" fontId="46" fillId="0" borderId="0" xfId="0" applyFont="1" applyAlignment="1" applyProtection="1">
      <alignment horizontal="center"/>
      <protection locked="0"/>
    </xf>
    <xf numFmtId="0" fontId="0" fillId="9" borderId="27" xfId="0" applyFill="1" applyBorder="1"/>
    <xf numFmtId="0" fontId="0" fillId="9" borderId="28" xfId="0" applyFill="1" applyBorder="1"/>
    <xf numFmtId="0" fontId="0" fillId="9" borderId="0" xfId="0" applyFill="1"/>
    <xf numFmtId="0" fontId="7" fillId="9" borderId="0" xfId="1" applyFont="1" applyFill="1" applyBorder="1" applyAlignment="1" applyProtection="1">
      <alignment horizontal="center" vertical="center" wrapText="1"/>
    </xf>
    <xf numFmtId="0" fontId="0" fillId="9" borderId="30" xfId="0" applyFill="1" applyBorder="1"/>
    <xf numFmtId="0" fontId="0" fillId="9" borderId="9" xfId="0" applyFill="1" applyBorder="1"/>
    <xf numFmtId="0" fontId="0" fillId="9" borderId="31" xfId="0" applyFill="1" applyBorder="1"/>
    <xf numFmtId="0" fontId="0" fillId="10" borderId="0" xfId="0" applyFill="1"/>
    <xf numFmtId="0" fontId="30" fillId="0" borderId="0" xfId="3" applyFont="1"/>
    <xf numFmtId="0" fontId="30" fillId="0" borderId="0" xfId="3" applyFont="1" applyAlignment="1">
      <alignment horizontal="left"/>
    </xf>
    <xf numFmtId="0" fontId="30" fillId="0" borderId="0" xfId="3" applyFont="1" applyAlignment="1">
      <alignment horizontal="right"/>
    </xf>
    <xf numFmtId="0" fontId="32" fillId="0" borderId="7" xfId="3" quotePrefix="1" applyFont="1" applyBorder="1" applyAlignment="1" applyProtection="1">
      <alignment horizontal="center"/>
      <protection locked="0"/>
    </xf>
    <xf numFmtId="0" fontId="32" fillId="0" borderId="7" xfId="3" applyFont="1" applyBorder="1" applyAlignment="1" applyProtection="1">
      <alignment horizontal="center"/>
      <protection locked="0"/>
    </xf>
    <xf numFmtId="0" fontId="31" fillId="0" borderId="0" xfId="3" applyFont="1"/>
    <xf numFmtId="0" fontId="31" fillId="0" borderId="15" xfId="3" applyFont="1" applyBorder="1" applyAlignment="1" applyProtection="1">
      <protection locked="0"/>
    </xf>
    <xf numFmtId="0" fontId="3" fillId="0" borderId="0" xfId="3" applyFont="1"/>
    <xf numFmtId="0" fontId="31" fillId="0" borderId="0" xfId="3" applyFont="1" applyAlignment="1">
      <alignment horizontal="left"/>
    </xf>
    <xf numFmtId="0" fontId="3" fillId="0" borderId="0" xfId="3" applyFont="1" applyAlignment="1">
      <alignment horizontal="left"/>
    </xf>
    <xf numFmtId="0" fontId="4" fillId="0" borderId="0" xfId="3" applyFont="1"/>
    <xf numFmtId="0" fontId="3" fillId="0" borderId="0" xfId="3" applyFont="1" applyAlignment="1">
      <alignment horizontal="right"/>
    </xf>
    <xf numFmtId="0" fontId="3" fillId="0" borderId="0" xfId="3" applyFont="1" applyAlignment="1">
      <alignment horizontal="left" indent="6"/>
    </xf>
    <xf numFmtId="0" fontId="32" fillId="0" borderId="0" xfId="3" applyFont="1" applyAlignment="1" applyProtection="1">
      <alignment horizontal="center"/>
      <protection locked="0"/>
    </xf>
    <xf numFmtId="0" fontId="36" fillId="0" borderId="8" xfId="3" applyBorder="1"/>
    <xf numFmtId="0" fontId="36" fillId="0" borderId="9" xfId="3" applyBorder="1"/>
    <xf numFmtId="0" fontId="36" fillId="0" borderId="0" xfId="3" applyBorder="1"/>
    <xf numFmtId="0" fontId="4" fillId="0" borderId="0" xfId="3" applyFont="1" applyBorder="1" applyAlignment="1">
      <alignment horizontal="center" vertical="top"/>
    </xf>
    <xf numFmtId="0" fontId="3" fillId="0" borderId="82" xfId="3" applyFont="1" applyBorder="1"/>
    <xf numFmtId="0" fontId="36" fillId="0" borderId="82" xfId="3" applyBorder="1"/>
    <xf numFmtId="0" fontId="3" fillId="0" borderId="81" xfId="0" applyFont="1" applyBorder="1"/>
    <xf numFmtId="0" fontId="0" fillId="0" borderId="82" xfId="0" applyBorder="1"/>
    <xf numFmtId="0" fontId="3" fillId="0" borderId="0" xfId="3" applyFont="1" applyProtection="1">
      <protection locked="0"/>
    </xf>
    <xf numFmtId="0" fontId="3" fillId="0" borderId="82" xfId="3" applyFont="1" applyBorder="1" applyProtection="1">
      <protection locked="0"/>
    </xf>
    <xf numFmtId="0" fontId="3" fillId="0" borderId="81" xfId="0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82" xfId="0" applyFont="1" applyBorder="1" applyProtection="1">
      <protection locked="0"/>
    </xf>
    <xf numFmtId="0" fontId="36" fillId="13" borderId="0" xfId="3" applyFill="1"/>
    <xf numFmtId="0" fontId="7" fillId="14" borderId="0" xfId="1" applyFont="1" applyFill="1" applyBorder="1" applyAlignment="1" applyProtection="1">
      <alignment horizontal="center" vertical="center" wrapText="1"/>
    </xf>
    <xf numFmtId="0" fontId="7" fillId="14" borderId="11" xfId="1" applyFont="1" applyFill="1" applyBorder="1" applyAlignment="1" applyProtection="1">
      <alignment horizontal="center" vertical="center" wrapText="1"/>
    </xf>
    <xf numFmtId="0" fontId="7" fillId="14" borderId="12" xfId="1" applyFont="1" applyFill="1" applyBorder="1" applyAlignment="1" applyProtection="1">
      <alignment horizontal="center" vertical="center" wrapText="1"/>
    </xf>
    <xf numFmtId="0" fontId="7" fillId="15" borderId="10" xfId="1" applyFont="1" applyFill="1" applyBorder="1" applyAlignment="1" applyProtection="1">
      <alignment horizontal="center" vertical="center"/>
    </xf>
    <xf numFmtId="0" fontId="7" fillId="15" borderId="10" xfId="1" applyFont="1" applyFill="1" applyBorder="1" applyAlignment="1" applyProtection="1">
      <alignment horizontal="center"/>
    </xf>
    <xf numFmtId="0" fontId="36" fillId="18" borderId="7" xfId="3" applyFill="1" applyBorder="1" applyAlignment="1" applyProtection="1">
      <alignment horizontal="center"/>
      <protection locked="0"/>
    </xf>
    <xf numFmtId="164" fontId="36" fillId="18" borderId="7" xfId="3" applyNumberFormat="1" applyFill="1" applyBorder="1" applyProtection="1">
      <protection locked="0"/>
    </xf>
    <xf numFmtId="2" fontId="7" fillId="17" borderId="0" xfId="1" applyNumberFormat="1" applyFont="1" applyFill="1" applyBorder="1" applyAlignment="1" applyProtection="1">
      <alignment horizontal="center" vertical="center"/>
    </xf>
    <xf numFmtId="2" fontId="52" fillId="17" borderId="0" xfId="1" applyNumberFormat="1" applyFont="1" applyFill="1" applyBorder="1" applyAlignment="1" applyProtection="1">
      <alignment horizontal="right" vertical="center"/>
    </xf>
    <xf numFmtId="0" fontId="36" fillId="17" borderId="0" xfId="3" applyFill="1" applyBorder="1" applyAlignment="1" applyProtection="1">
      <alignment horizontal="center"/>
    </xf>
    <xf numFmtId="0" fontId="36" fillId="17" borderId="0" xfId="3" applyFill="1" applyProtection="1"/>
    <xf numFmtId="0" fontId="8" fillId="17" borderId="0" xfId="3" applyFont="1" applyFill="1" applyAlignment="1" applyProtection="1">
      <alignment horizontal="center"/>
    </xf>
    <xf numFmtId="0" fontId="36" fillId="16" borderId="0" xfId="3" applyFill="1" applyAlignment="1" applyProtection="1">
      <alignment horizontal="center"/>
    </xf>
    <xf numFmtId="0" fontId="36" fillId="17" borderId="0" xfId="3" applyFill="1" applyAlignment="1" applyProtection="1">
      <alignment horizontal="center"/>
    </xf>
    <xf numFmtId="0" fontId="36" fillId="9" borderId="0" xfId="3" applyFill="1" applyAlignment="1" applyProtection="1">
      <alignment horizontal="center"/>
    </xf>
    <xf numFmtId="0" fontId="36" fillId="9" borderId="0" xfId="3" applyFill="1" applyProtection="1"/>
    <xf numFmtId="0" fontId="9" fillId="17" borderId="0" xfId="3" applyFont="1" applyFill="1" applyAlignment="1" applyProtection="1">
      <alignment horizontal="center"/>
    </xf>
    <xf numFmtId="0" fontId="10" fillId="16" borderId="0" xfId="3" applyFont="1" applyFill="1" applyAlignment="1" applyProtection="1">
      <alignment horizontal="center"/>
    </xf>
    <xf numFmtId="0" fontId="36" fillId="16" borderId="0" xfId="3" applyFill="1" applyProtection="1"/>
    <xf numFmtId="0" fontId="36" fillId="16" borderId="0" xfId="3" applyFill="1" applyAlignment="1" applyProtection="1"/>
    <xf numFmtId="0" fontId="36" fillId="17" borderId="0" xfId="3" applyFill="1" applyAlignment="1" applyProtection="1"/>
    <xf numFmtId="0" fontId="10" fillId="9" borderId="0" xfId="3" applyFont="1" applyFill="1" applyAlignment="1" applyProtection="1">
      <alignment horizontal="center"/>
    </xf>
    <xf numFmtId="0" fontId="36" fillId="17" borderId="0" xfId="3" applyFill="1" applyBorder="1" applyAlignment="1" applyProtection="1"/>
    <xf numFmtId="0" fontId="25" fillId="14" borderId="24" xfId="3" applyFont="1" applyFill="1" applyBorder="1" applyAlignment="1" applyProtection="1">
      <alignment horizontal="center" vertical="center"/>
    </xf>
    <xf numFmtId="0" fontId="25" fillId="14" borderId="25" xfId="3" applyFont="1" applyFill="1" applyBorder="1" applyAlignment="1" applyProtection="1">
      <alignment horizontal="center" vertical="center"/>
    </xf>
    <xf numFmtId="0" fontId="36" fillId="14" borderId="25" xfId="3" applyFill="1" applyBorder="1" applyAlignment="1" applyProtection="1"/>
    <xf numFmtId="0" fontId="25" fillId="14" borderId="25" xfId="3" applyFont="1" applyFill="1" applyBorder="1" applyAlignment="1" applyProtection="1">
      <alignment horizontal="center"/>
    </xf>
    <xf numFmtId="0" fontId="25" fillId="14" borderId="26" xfId="3" applyFont="1" applyFill="1" applyBorder="1" applyAlignment="1" applyProtection="1">
      <alignment horizontal="center"/>
    </xf>
    <xf numFmtId="0" fontId="36" fillId="14" borderId="27" xfId="3" applyFill="1" applyBorder="1" applyAlignment="1" applyProtection="1">
      <alignment horizontal="right"/>
    </xf>
    <xf numFmtId="0" fontId="36" fillId="14" borderId="0" xfId="3" applyFill="1" applyBorder="1" applyAlignment="1" applyProtection="1">
      <alignment horizontal="center"/>
    </xf>
    <xf numFmtId="0" fontId="36" fillId="14" borderId="0" xfId="3" applyFill="1" applyBorder="1" applyProtection="1"/>
    <xf numFmtId="164" fontId="36" fillId="14" borderId="28" xfId="3" applyNumberFormat="1" applyFill="1" applyBorder="1" applyAlignment="1" applyProtection="1"/>
    <xf numFmtId="0" fontId="36" fillId="17" borderId="0" xfId="3" applyFill="1" applyAlignment="1" applyProtection="1">
      <alignment horizontal="right"/>
    </xf>
    <xf numFmtId="0" fontId="12" fillId="17" borderId="0" xfId="3" applyFont="1" applyFill="1" applyAlignment="1" applyProtection="1">
      <alignment horizontal="right"/>
    </xf>
    <xf numFmtId="0" fontId="36" fillId="14" borderId="27" xfId="3" applyFill="1" applyBorder="1" applyAlignment="1" applyProtection="1"/>
    <xf numFmtId="0" fontId="36" fillId="14" borderId="0" xfId="3" applyFill="1" applyBorder="1" applyAlignment="1" applyProtection="1"/>
    <xf numFmtId="0" fontId="36" fillId="14" borderId="28" xfId="3" applyFill="1" applyBorder="1" applyAlignment="1" applyProtection="1"/>
    <xf numFmtId="3" fontId="36" fillId="17" borderId="0" xfId="3" applyNumberFormat="1" applyFill="1" applyBorder="1" applyAlignment="1" applyProtection="1"/>
    <xf numFmtId="0" fontId="24" fillId="14" borderId="27" xfId="3" applyFont="1" applyFill="1" applyBorder="1" applyAlignment="1" applyProtection="1">
      <alignment horizontal="right"/>
    </xf>
    <xf numFmtId="2" fontId="24" fillId="14" borderId="0" xfId="3" applyNumberFormat="1" applyFont="1" applyFill="1" applyBorder="1" applyAlignment="1" applyProtection="1">
      <alignment horizontal="center"/>
    </xf>
    <xf numFmtId="4" fontId="24" fillId="14" borderId="28" xfId="3" applyNumberFormat="1" applyFont="1" applyFill="1" applyBorder="1" applyAlignment="1" applyProtection="1">
      <alignment horizontal="center"/>
    </xf>
    <xf numFmtId="0" fontId="24" fillId="17" borderId="48" xfId="3" applyFont="1" applyFill="1" applyBorder="1" applyAlignment="1" applyProtection="1">
      <alignment vertical="center"/>
    </xf>
    <xf numFmtId="4" fontId="24" fillId="17" borderId="7" xfId="3" applyNumberFormat="1" applyFont="1" applyFill="1" applyBorder="1" applyAlignment="1" applyProtection="1">
      <alignment horizontal="center"/>
    </xf>
    <xf numFmtId="165" fontId="52" fillId="17" borderId="49" xfId="0" applyNumberFormat="1" applyFont="1" applyFill="1" applyBorder="1" applyProtection="1"/>
    <xf numFmtId="2" fontId="24" fillId="17" borderId="29" xfId="3" applyNumberFormat="1" applyFont="1" applyFill="1" applyBorder="1" applyAlignment="1" applyProtection="1">
      <alignment horizontal="center"/>
    </xf>
    <xf numFmtId="0" fontId="24" fillId="14" borderId="0" xfId="3" applyFont="1" applyFill="1" applyBorder="1" applyAlignment="1" applyProtection="1">
      <alignment horizontal="center" vertical="center"/>
    </xf>
    <xf numFmtId="0" fontId="36" fillId="17" borderId="29" xfId="3" applyFill="1" applyBorder="1" applyAlignment="1" applyProtection="1">
      <alignment horizontal="center"/>
    </xf>
    <xf numFmtId="0" fontId="24" fillId="17" borderId="49" xfId="3" applyFont="1" applyFill="1" applyBorder="1" applyAlignment="1" applyProtection="1">
      <alignment vertical="center"/>
    </xf>
    <xf numFmtId="2" fontId="36" fillId="17" borderId="0" xfId="3" applyNumberFormat="1" applyFill="1" applyBorder="1" applyAlignment="1" applyProtection="1"/>
    <xf numFmtId="2" fontId="52" fillId="17" borderId="0" xfId="3" applyNumberFormat="1" applyFont="1" applyFill="1" applyBorder="1" applyAlignment="1" applyProtection="1">
      <alignment horizontal="right"/>
    </xf>
    <xf numFmtId="0" fontId="36" fillId="14" borderId="0" xfId="3" applyFill="1" applyProtection="1"/>
    <xf numFmtId="0" fontId="36" fillId="14" borderId="27" xfId="3" applyFill="1" applyBorder="1" applyAlignment="1" applyProtection="1">
      <alignment horizontal="center"/>
    </xf>
    <xf numFmtId="0" fontId="24" fillId="17" borderId="0" xfId="3" applyFont="1" applyFill="1" applyAlignment="1" applyProtection="1">
      <alignment horizontal="right"/>
    </xf>
    <xf numFmtId="0" fontId="25" fillId="17" borderId="49" xfId="3" applyFont="1" applyFill="1" applyBorder="1" applyAlignment="1" applyProtection="1">
      <alignment horizontal="center" vertical="center"/>
    </xf>
    <xf numFmtId="0" fontId="24" fillId="17" borderId="49" xfId="3" applyFont="1" applyFill="1" applyBorder="1" applyAlignment="1" applyProtection="1">
      <alignment horizontal="center" vertical="center"/>
    </xf>
    <xf numFmtId="0" fontId="25" fillId="14" borderId="27" xfId="3" applyFont="1" applyFill="1" applyBorder="1" applyAlignment="1" applyProtection="1">
      <alignment horizontal="center" vertical="center"/>
    </xf>
    <xf numFmtId="0" fontId="25" fillId="14" borderId="0" xfId="3" applyFont="1" applyFill="1" applyBorder="1" applyAlignment="1" applyProtection="1">
      <alignment horizontal="center" vertical="center"/>
    </xf>
    <xf numFmtId="0" fontId="25" fillId="14" borderId="28" xfId="3" applyFont="1" applyFill="1" applyBorder="1" applyAlignment="1" applyProtection="1">
      <alignment horizontal="center"/>
    </xf>
    <xf numFmtId="2" fontId="52" fillId="17" borderId="0" xfId="3" applyNumberFormat="1" applyFont="1" applyFill="1" applyAlignment="1" applyProtection="1">
      <alignment horizontal="right"/>
    </xf>
    <xf numFmtId="0" fontId="24" fillId="17" borderId="57" xfId="3" applyFont="1" applyFill="1" applyBorder="1" applyAlignment="1" applyProtection="1">
      <alignment vertical="center"/>
    </xf>
    <xf numFmtId="0" fontId="52" fillId="17" borderId="0" xfId="3" applyFont="1" applyFill="1" applyProtection="1"/>
    <xf numFmtId="0" fontId="36" fillId="9" borderId="85" xfId="3" applyFill="1" applyBorder="1" applyProtection="1"/>
    <xf numFmtId="0" fontId="25" fillId="17" borderId="48" xfId="3" applyFont="1" applyFill="1" applyBorder="1" applyAlignment="1" applyProtection="1">
      <alignment horizontal="center" vertical="center" wrapText="1"/>
    </xf>
    <xf numFmtId="0" fontId="24" fillId="17" borderId="49" xfId="3" applyFont="1" applyFill="1" applyBorder="1" applyAlignment="1" applyProtection="1">
      <alignment horizontal="center" vertical="center" wrapText="1"/>
    </xf>
    <xf numFmtId="0" fontId="24" fillId="17" borderId="57" xfId="3" applyFont="1" applyFill="1" applyBorder="1" applyAlignment="1" applyProtection="1">
      <alignment horizontal="center" vertical="center" wrapText="1"/>
    </xf>
    <xf numFmtId="0" fontId="36" fillId="14" borderId="30" xfId="3" applyFill="1" applyBorder="1" applyAlignment="1" applyProtection="1"/>
    <xf numFmtId="0" fontId="36" fillId="14" borderId="9" xfId="3" applyFill="1" applyBorder="1" applyProtection="1"/>
    <xf numFmtId="0" fontId="36" fillId="14" borderId="31" xfId="3" applyFill="1" applyBorder="1" applyAlignment="1" applyProtection="1"/>
    <xf numFmtId="4" fontId="24" fillId="9" borderId="85" xfId="3" applyNumberFormat="1" applyFont="1" applyFill="1" applyBorder="1" applyAlignment="1" applyProtection="1">
      <alignment horizontal="center"/>
    </xf>
    <xf numFmtId="0" fontId="27" fillId="17" borderId="0" xfId="3" applyFont="1" applyFill="1" applyBorder="1" applyAlignment="1" applyProtection="1">
      <alignment horizontal="center"/>
    </xf>
    <xf numFmtId="0" fontId="25" fillId="17" borderId="48" xfId="3" applyFont="1" applyFill="1" applyBorder="1" applyAlignment="1" applyProtection="1">
      <alignment horizontal="center" vertical="center"/>
    </xf>
    <xf numFmtId="0" fontId="24" fillId="17" borderId="0" xfId="3" applyFont="1" applyFill="1" applyBorder="1" applyAlignment="1" applyProtection="1">
      <alignment horizontal="center"/>
    </xf>
    <xf numFmtId="0" fontId="37" fillId="17" borderId="0" xfId="3" applyFont="1" applyFill="1" applyAlignment="1" applyProtection="1">
      <alignment horizontal="right"/>
    </xf>
    <xf numFmtId="0" fontId="24" fillId="17" borderId="57" xfId="3" applyFont="1" applyFill="1" applyBorder="1" applyAlignment="1" applyProtection="1">
      <alignment horizontal="center" vertical="center"/>
    </xf>
    <xf numFmtId="0" fontId="24" fillId="9" borderId="85" xfId="3" applyFont="1" applyFill="1" applyBorder="1" applyAlignment="1" applyProtection="1">
      <alignment horizontal="center" vertical="center" wrapText="1"/>
    </xf>
    <xf numFmtId="0" fontId="25" fillId="17" borderId="0" xfId="3" applyFont="1" applyFill="1" applyBorder="1" applyAlignment="1" applyProtection="1">
      <alignment horizontal="center"/>
    </xf>
    <xf numFmtId="0" fontId="36" fillId="17" borderId="15" xfId="3" applyFill="1" applyBorder="1" applyProtection="1"/>
    <xf numFmtId="0" fontId="36" fillId="17" borderId="0" xfId="3" applyFill="1" applyBorder="1" applyProtection="1"/>
    <xf numFmtId="0" fontId="36" fillId="14" borderId="0" xfId="3" applyFill="1" applyAlignment="1" applyProtection="1">
      <alignment horizontal="center"/>
    </xf>
    <xf numFmtId="4" fontId="24" fillId="14" borderId="0" xfId="3" applyNumberFormat="1" applyFont="1" applyFill="1" applyBorder="1" applyAlignment="1" applyProtection="1">
      <alignment horizontal="center"/>
    </xf>
    <xf numFmtId="0" fontId="25" fillId="17" borderId="0" xfId="3" applyFont="1" applyFill="1" applyBorder="1" applyAlignment="1" applyProtection="1">
      <alignment horizontal="center" vertical="center"/>
    </xf>
    <xf numFmtId="0" fontId="36" fillId="17" borderId="0" xfId="3" applyFill="1" applyBorder="1" applyAlignment="1" applyProtection="1">
      <alignment vertical="center"/>
    </xf>
    <xf numFmtId="0" fontId="36" fillId="14" borderId="0" xfId="3" applyFill="1" applyAlignment="1" applyProtection="1"/>
    <xf numFmtId="0" fontId="26" fillId="17" borderId="0" xfId="3" applyFont="1" applyFill="1" applyBorder="1" applyAlignment="1" applyProtection="1">
      <alignment vertical="center"/>
    </xf>
    <xf numFmtId="0" fontId="51" fillId="12" borderId="0" xfId="0" applyFont="1" applyFill="1" applyAlignment="1">
      <alignment horizontal="center"/>
    </xf>
    <xf numFmtId="0" fontId="15" fillId="11" borderId="0" xfId="0" applyFont="1" applyFill="1" applyAlignment="1">
      <alignment horizontal="center" vertical="center"/>
    </xf>
    <xf numFmtId="0" fontId="0" fillId="9" borderId="0" xfId="0" applyFill="1" applyAlignment="1">
      <alignment horizontal="center"/>
    </xf>
    <xf numFmtId="0" fontId="10" fillId="9" borderId="0" xfId="0" applyFont="1" applyFill="1" applyAlignment="1">
      <alignment horizontal="center"/>
    </xf>
    <xf numFmtId="0" fontId="0" fillId="17" borderId="0" xfId="0" applyFill="1"/>
    <xf numFmtId="0" fontId="16" fillId="17" borderId="0" xfId="0" applyFont="1" applyFill="1"/>
    <xf numFmtId="0" fontId="16" fillId="17" borderId="0" xfId="0" applyFont="1" applyFill="1" applyProtection="1">
      <protection locked="0"/>
    </xf>
    <xf numFmtId="0" fontId="24" fillId="18" borderId="0" xfId="0" applyFont="1" applyFill="1" applyAlignment="1">
      <alignment horizontal="center" vertical="center"/>
    </xf>
    <xf numFmtId="0" fontId="0" fillId="18" borderId="0" xfId="0" applyFill="1"/>
    <xf numFmtId="0" fontId="8" fillId="17" borderId="0" xfId="0" applyFont="1" applyFill="1" applyAlignment="1">
      <alignment horizontal="center"/>
    </xf>
    <xf numFmtId="0" fontId="0" fillId="17" borderId="0" xfId="0" applyFill="1" applyAlignment="1">
      <alignment horizontal="center"/>
    </xf>
    <xf numFmtId="0" fontId="9" fillId="17" borderId="0" xfId="0" applyFont="1" applyFill="1" applyAlignment="1">
      <alignment horizontal="center"/>
    </xf>
    <xf numFmtId="0" fontId="10" fillId="17" borderId="0" xfId="0" applyFont="1" applyFill="1" applyAlignment="1">
      <alignment horizontal="center"/>
    </xf>
    <xf numFmtId="0" fontId="16" fillId="17" borderId="8" xfId="0" applyFont="1" applyFill="1" applyBorder="1"/>
    <xf numFmtId="0" fontId="13" fillId="4" borderId="0" xfId="0" applyFont="1" applyFill="1" applyAlignment="1">
      <alignment horizontal="center" vertical="center"/>
    </xf>
    <xf numFmtId="0" fontId="11" fillId="17" borderId="0" xfId="0" applyFont="1" applyFill="1" applyAlignment="1">
      <alignment vertical="center"/>
    </xf>
    <xf numFmtId="0" fontId="12" fillId="17" borderId="0" xfId="0" applyFont="1" applyFill="1" applyAlignment="1">
      <alignment vertical="center"/>
    </xf>
    <xf numFmtId="0" fontId="12" fillId="17" borderId="0" xfId="0" applyFont="1" applyFill="1"/>
    <xf numFmtId="0" fontId="7" fillId="20" borderId="3" xfId="1" applyFont="1" applyFill="1" applyBorder="1" applyAlignment="1" applyProtection="1">
      <alignment horizontal="center" vertical="center"/>
    </xf>
    <xf numFmtId="0" fontId="5" fillId="22" borderId="5" xfId="0" applyFont="1" applyFill="1" applyBorder="1" applyAlignment="1" applyProtection="1">
      <alignment horizontal="left"/>
      <protection locked="0"/>
    </xf>
    <xf numFmtId="0" fontId="5" fillId="22" borderId="6" xfId="0" applyFont="1" applyFill="1" applyBorder="1" applyAlignment="1" applyProtection="1">
      <alignment horizontal="left"/>
      <protection locked="0"/>
    </xf>
    <xf numFmtId="2" fontId="5" fillId="22" borderId="5" xfId="0" applyNumberFormat="1" applyFont="1" applyFill="1" applyBorder="1" applyAlignment="1" applyProtection="1">
      <alignment horizontal="left"/>
      <protection locked="0"/>
    </xf>
    <xf numFmtId="14" fontId="5" fillId="22" borderId="14" xfId="0" applyNumberFormat="1" applyFont="1" applyFill="1" applyBorder="1" applyAlignment="1" applyProtection="1">
      <alignment horizontal="left"/>
      <protection locked="0"/>
    </xf>
    <xf numFmtId="0" fontId="38" fillId="17" borderId="0" xfId="0" applyFont="1" applyFill="1"/>
    <xf numFmtId="0" fontId="39" fillId="17" borderId="0" xfId="0" applyFont="1" applyFill="1" applyBorder="1" applyAlignment="1"/>
    <xf numFmtId="0" fontId="40" fillId="17" borderId="0" xfId="0" applyFont="1" applyFill="1" applyBorder="1" applyAlignment="1"/>
    <xf numFmtId="0" fontId="40" fillId="17" borderId="0" xfId="0" applyFont="1" applyFill="1" applyBorder="1" applyAlignment="1" applyProtection="1">
      <alignment horizontal="left"/>
      <protection locked="0"/>
    </xf>
    <xf numFmtId="0" fontId="41" fillId="17" borderId="0" xfId="0" applyFont="1" applyFill="1" applyAlignment="1">
      <alignment vertical="center"/>
    </xf>
    <xf numFmtId="2" fontId="52" fillId="17" borderId="0" xfId="0" applyNumberFormat="1" applyFont="1" applyFill="1"/>
    <xf numFmtId="0" fontId="5" fillId="17" borderId="15" xfId="0" applyFont="1" applyFill="1" applyBorder="1" applyAlignment="1"/>
    <xf numFmtId="2" fontId="12" fillId="17" borderId="15" xfId="0" applyNumberFormat="1" applyFont="1" applyFill="1" applyBorder="1" applyAlignment="1">
      <alignment horizontal="left"/>
    </xf>
    <xf numFmtId="0" fontId="0" fillId="17" borderId="0" xfId="0" applyFill="1" applyProtection="1">
      <protection locked="0"/>
    </xf>
    <xf numFmtId="0" fontId="52" fillId="17" borderId="0" xfId="0" applyFont="1" applyFill="1"/>
    <xf numFmtId="0" fontId="54" fillId="17" borderId="0" xfId="0" applyFont="1" applyFill="1" applyAlignment="1" applyProtection="1">
      <alignment horizontal="center"/>
    </xf>
    <xf numFmtId="0" fontId="54" fillId="17" borderId="0" xfId="0" applyFont="1" applyFill="1" applyProtection="1"/>
    <xf numFmtId="0" fontId="54" fillId="17" borderId="0" xfId="0" applyFont="1" applyFill="1" applyAlignment="1" applyProtection="1">
      <alignment horizontal="center"/>
      <protection locked="0"/>
    </xf>
    <xf numFmtId="0" fontId="54" fillId="17" borderId="0" xfId="0" applyFont="1" applyFill="1" applyProtection="1">
      <protection locked="0"/>
    </xf>
    <xf numFmtId="0" fontId="52" fillId="17" borderId="0" xfId="0" applyFont="1" applyFill="1" applyAlignment="1" applyProtection="1">
      <alignment horizontal="center"/>
    </xf>
    <xf numFmtId="0" fontId="52" fillId="17" borderId="0" xfId="0" applyFont="1" applyFill="1" applyProtection="1"/>
    <xf numFmtId="49" fontId="52" fillId="17" borderId="0" xfId="0" applyNumberFormat="1" applyFont="1" applyFill="1" applyAlignment="1" applyProtection="1">
      <alignment horizontal="center"/>
    </xf>
    <xf numFmtId="1" fontId="52" fillId="17" borderId="0" xfId="0" applyNumberFormat="1" applyFont="1" applyFill="1" applyAlignment="1" applyProtection="1">
      <alignment horizontal="center"/>
    </xf>
    <xf numFmtId="0" fontId="52" fillId="17" borderId="0" xfId="0" applyNumberFormat="1" applyFont="1" applyFill="1" applyAlignment="1" applyProtection="1">
      <alignment horizontal="center"/>
    </xf>
    <xf numFmtId="0" fontId="52" fillId="17" borderId="0" xfId="0" applyFont="1" applyFill="1" applyAlignment="1" applyProtection="1">
      <alignment horizontal="center"/>
      <protection locked="0"/>
    </xf>
    <xf numFmtId="0" fontId="52" fillId="17" borderId="0" xfId="0" applyFont="1" applyFill="1" applyProtection="1">
      <protection locked="0"/>
    </xf>
    <xf numFmtId="0" fontId="52" fillId="17" borderId="0" xfId="0" applyFont="1" applyFill="1" applyAlignment="1">
      <alignment horizontal="center"/>
    </xf>
    <xf numFmtId="0" fontId="52" fillId="17" borderId="0" xfId="0" applyFont="1" applyFill="1" applyAlignment="1" applyProtection="1">
      <alignment horizontal="right"/>
    </xf>
    <xf numFmtId="0" fontId="52" fillId="17" borderId="0" xfId="0" applyFont="1" applyFill="1" applyAlignment="1">
      <alignment horizontal="right"/>
    </xf>
    <xf numFmtId="14" fontId="52" fillId="17" borderId="0" xfId="0" applyNumberFormat="1" applyFont="1" applyFill="1" applyProtection="1"/>
    <xf numFmtId="0" fontId="5" fillId="22" borderId="0" xfId="0" applyFont="1" applyFill="1" applyBorder="1" applyAlignment="1" applyProtection="1">
      <alignment horizontal="left"/>
      <protection locked="0"/>
    </xf>
    <xf numFmtId="0" fontId="5" fillId="22" borderId="1" xfId="0" applyFont="1" applyFill="1" applyBorder="1" applyAlignment="1">
      <alignment vertical="center"/>
    </xf>
    <xf numFmtId="0" fontId="5" fillId="22" borderId="2" xfId="0" applyFont="1" applyFill="1" applyBorder="1" applyAlignment="1">
      <alignment vertical="center"/>
    </xf>
    <xf numFmtId="0" fontId="5" fillId="22" borderId="13" xfId="0" applyFont="1" applyFill="1" applyBorder="1" applyAlignment="1">
      <alignment vertical="center"/>
    </xf>
    <xf numFmtId="0" fontId="16" fillId="22" borderId="1" xfId="0" applyFont="1" applyFill="1" applyBorder="1" applyAlignment="1">
      <alignment vertical="center"/>
    </xf>
    <xf numFmtId="0" fontId="16" fillId="22" borderId="5" xfId="0" applyFont="1" applyFill="1" applyBorder="1" applyAlignment="1" applyProtection="1">
      <alignment horizontal="left"/>
      <protection locked="0"/>
    </xf>
    <xf numFmtId="0" fontId="16" fillId="22" borderId="2" xfId="0" applyFont="1" applyFill="1" applyBorder="1" applyAlignment="1">
      <alignment vertical="center"/>
    </xf>
    <xf numFmtId="0" fontId="16" fillId="22" borderId="6" xfId="0" applyFont="1" applyFill="1" applyBorder="1" applyAlignment="1" applyProtection="1">
      <alignment horizontal="left"/>
      <protection locked="0"/>
    </xf>
    <xf numFmtId="0" fontId="16" fillId="22" borderId="16" xfId="0" applyFont="1" applyFill="1" applyBorder="1" applyAlignment="1">
      <alignment vertical="center"/>
    </xf>
    <xf numFmtId="0" fontId="16" fillId="22" borderId="17" xfId="0" applyFont="1" applyFill="1" applyBorder="1" applyAlignment="1" applyProtection="1">
      <alignment horizontal="left"/>
      <protection locked="0"/>
    </xf>
    <xf numFmtId="0" fontId="16" fillId="19" borderId="18" xfId="0" applyFont="1" applyFill="1" applyBorder="1" applyAlignment="1">
      <alignment vertical="center"/>
    </xf>
    <xf numFmtId="0" fontId="16" fillId="19" borderId="19" xfId="0" applyFont="1" applyFill="1" applyBorder="1" applyAlignment="1" applyProtection="1">
      <alignment horizontal="left"/>
      <protection locked="0"/>
    </xf>
    <xf numFmtId="0" fontId="16" fillId="19" borderId="21" xfId="0" applyFont="1" applyFill="1" applyBorder="1" applyAlignment="1">
      <alignment vertical="center"/>
    </xf>
    <xf numFmtId="2" fontId="16" fillId="19" borderId="22" xfId="0" applyNumberFormat="1" applyFont="1" applyFill="1" applyBorder="1" applyAlignment="1" applyProtection="1">
      <alignment horizontal="left"/>
      <protection locked="0"/>
    </xf>
    <xf numFmtId="0" fontId="16" fillId="19" borderId="20" xfId="0" applyFont="1" applyFill="1" applyBorder="1" applyAlignment="1">
      <alignment vertical="center"/>
    </xf>
    <xf numFmtId="14" fontId="16" fillId="19" borderId="23" xfId="0" applyNumberFormat="1" applyFont="1" applyFill="1" applyBorder="1" applyAlignment="1" applyProtection="1">
      <alignment horizontal="left"/>
      <protection locked="0"/>
    </xf>
    <xf numFmtId="0" fontId="55" fillId="17" borderId="0" xfId="0" applyFont="1" applyFill="1" applyBorder="1" applyAlignment="1"/>
    <xf numFmtId="0" fontId="56" fillId="17" borderId="0" xfId="0" applyFont="1" applyFill="1" applyBorder="1" applyAlignment="1"/>
    <xf numFmtId="0" fontId="56" fillId="17" borderId="0" xfId="0" applyFont="1" applyFill="1" applyBorder="1" applyAlignment="1" applyProtection="1">
      <alignment horizontal="left"/>
      <protection locked="0"/>
    </xf>
    <xf numFmtId="0" fontId="52" fillId="17" borderId="0" xfId="0" applyFont="1" applyFill="1" applyBorder="1" applyAlignment="1" applyProtection="1">
      <alignment horizontal="center"/>
      <protection locked="0"/>
    </xf>
    <xf numFmtId="0" fontId="16" fillId="17" borderId="0" xfId="0" applyFont="1" applyFill="1" applyBorder="1" applyAlignment="1"/>
    <xf numFmtId="2" fontId="16" fillId="17" borderId="0" xfId="0" applyNumberFormat="1" applyFont="1" applyFill="1" applyBorder="1" applyAlignment="1" applyProtection="1">
      <alignment horizontal="left"/>
      <protection locked="0"/>
    </xf>
    <xf numFmtId="0" fontId="57" fillId="0" borderId="0" xfId="0" applyFont="1"/>
    <xf numFmtId="0" fontId="57" fillId="0" borderId="0" xfId="0" applyNumberFormat="1" applyFont="1"/>
    <xf numFmtId="0" fontId="58" fillId="0" borderId="0" xfId="0" applyFont="1" applyAlignment="1">
      <alignment horizontal="right"/>
    </xf>
    <xf numFmtId="0" fontId="58" fillId="0" borderId="0" xfId="0" applyFont="1" applyAlignment="1">
      <alignment horizontal="left"/>
    </xf>
    <xf numFmtId="0" fontId="42" fillId="0" borderId="0" xfId="0" applyFont="1"/>
    <xf numFmtId="0" fontId="59" fillId="0" borderId="0" xfId="0" applyFont="1" applyAlignment="1">
      <alignment vertical="center"/>
    </xf>
    <xf numFmtId="0" fontId="35" fillId="11" borderId="32" xfId="1" applyFont="1" applyFill="1" applyBorder="1" applyAlignment="1" applyProtection="1">
      <alignment horizontal="center" vertical="center" wrapText="1"/>
    </xf>
    <xf numFmtId="0" fontId="35" fillId="11" borderId="86" xfId="1" applyFont="1" applyFill="1" applyBorder="1" applyAlignment="1" applyProtection="1">
      <alignment horizontal="center" vertical="center" wrapText="1"/>
    </xf>
    <xf numFmtId="0" fontId="35" fillId="11" borderId="87" xfId="1" applyFont="1" applyFill="1" applyBorder="1" applyAlignment="1" applyProtection="1">
      <alignment horizontal="center" vertical="center" wrapText="1"/>
    </xf>
    <xf numFmtId="0" fontId="35" fillId="11" borderId="88" xfId="1" applyFont="1" applyFill="1" applyBorder="1" applyAlignment="1" applyProtection="1">
      <alignment horizontal="center" vertical="center" wrapText="1"/>
    </xf>
    <xf numFmtId="0" fontId="50" fillId="12" borderId="75" xfId="0" applyFont="1" applyFill="1" applyBorder="1" applyAlignment="1">
      <alignment horizontal="center" vertical="center"/>
    </xf>
    <xf numFmtId="0" fontId="50" fillId="12" borderId="76" xfId="0" applyFont="1" applyFill="1" applyBorder="1" applyAlignment="1">
      <alignment horizontal="center" vertical="center"/>
    </xf>
    <xf numFmtId="0" fontId="50" fillId="12" borderId="77" xfId="0" applyFont="1" applyFill="1" applyBorder="1" applyAlignment="1">
      <alignment horizontal="center" vertical="center"/>
    </xf>
    <xf numFmtId="0" fontId="50" fillId="12" borderId="78" xfId="0" applyFont="1" applyFill="1" applyBorder="1" applyAlignment="1">
      <alignment horizontal="center" vertical="center"/>
    </xf>
    <xf numFmtId="0" fontId="50" fillId="12" borderId="79" xfId="0" applyFont="1" applyFill="1" applyBorder="1" applyAlignment="1">
      <alignment horizontal="center" vertical="center"/>
    </xf>
    <xf numFmtId="0" fontId="50" fillId="12" borderId="80" xfId="0" applyFont="1" applyFill="1" applyBorder="1" applyAlignment="1">
      <alignment horizontal="center" vertical="center"/>
    </xf>
    <xf numFmtId="0" fontId="48" fillId="11" borderId="72" xfId="0" applyFont="1" applyFill="1" applyBorder="1" applyAlignment="1">
      <alignment horizontal="center" vertical="center"/>
    </xf>
    <xf numFmtId="0" fontId="48" fillId="11" borderId="73" xfId="0" applyFont="1" applyFill="1" applyBorder="1" applyAlignment="1">
      <alignment horizontal="center" vertical="center"/>
    </xf>
    <xf numFmtId="0" fontId="48" fillId="11" borderId="74" xfId="0" applyFont="1" applyFill="1" applyBorder="1" applyAlignment="1">
      <alignment horizontal="center" vertical="center"/>
    </xf>
    <xf numFmtId="0" fontId="49" fillId="9" borderId="24" xfId="0" applyFont="1" applyFill="1" applyBorder="1" applyAlignment="1">
      <alignment horizontal="center" vertical="center"/>
    </xf>
    <xf numFmtId="0" fontId="49" fillId="9" borderId="25" xfId="0" applyFont="1" applyFill="1" applyBorder="1" applyAlignment="1">
      <alignment horizontal="center" vertical="center"/>
    </xf>
    <xf numFmtId="0" fontId="49" fillId="9" borderId="26" xfId="0" applyFont="1" applyFill="1" applyBorder="1" applyAlignment="1">
      <alignment horizontal="center" vertical="center"/>
    </xf>
    <xf numFmtId="0" fontId="49" fillId="9" borderId="27" xfId="0" applyFont="1" applyFill="1" applyBorder="1" applyAlignment="1">
      <alignment horizontal="center" vertical="center"/>
    </xf>
    <xf numFmtId="0" fontId="49" fillId="9" borderId="0" xfId="0" applyFont="1" applyFill="1" applyBorder="1" applyAlignment="1">
      <alignment horizontal="center" vertical="center"/>
    </xf>
    <xf numFmtId="0" fontId="49" fillId="9" borderId="28" xfId="0" applyFont="1" applyFill="1" applyBorder="1" applyAlignment="1">
      <alignment horizontal="center" vertical="center"/>
    </xf>
    <xf numFmtId="0" fontId="35" fillId="11" borderId="32" xfId="1" applyFont="1" applyFill="1" applyBorder="1" applyAlignment="1" applyProtection="1">
      <alignment horizontal="center" vertical="center"/>
    </xf>
    <xf numFmtId="0" fontId="35" fillId="11" borderId="86" xfId="1" applyFont="1" applyFill="1" applyBorder="1" applyAlignment="1" applyProtection="1">
      <alignment horizontal="center" vertical="center"/>
    </xf>
    <xf numFmtId="0" fontId="35" fillId="11" borderId="87" xfId="1" applyFont="1" applyFill="1" applyBorder="1" applyAlignment="1" applyProtection="1">
      <alignment horizontal="center" vertical="center"/>
    </xf>
    <xf numFmtId="0" fontId="35" fillId="11" borderId="88" xfId="1" applyFont="1" applyFill="1" applyBorder="1" applyAlignment="1" applyProtection="1">
      <alignment horizontal="center" vertical="center"/>
    </xf>
    <xf numFmtId="0" fontId="7" fillId="2" borderId="36" xfId="1" applyFont="1" applyFill="1" applyBorder="1" applyAlignment="1" applyProtection="1">
      <alignment horizontal="center" vertical="center"/>
    </xf>
    <xf numFmtId="0" fontId="7" fillId="2" borderId="37" xfId="1" applyFont="1" applyFill="1" applyBorder="1" applyAlignment="1" applyProtection="1">
      <alignment horizontal="center" vertical="center"/>
    </xf>
    <xf numFmtId="0" fontId="17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21" fillId="3" borderId="38" xfId="0" applyFont="1" applyFill="1" applyBorder="1" applyAlignment="1">
      <alignment horizontal="center" vertical="center"/>
    </xf>
    <xf numFmtId="0" fontId="21" fillId="3" borderId="39" xfId="0" applyFont="1" applyFill="1" applyBorder="1" applyAlignment="1">
      <alignment horizontal="center" vertical="center"/>
    </xf>
    <xf numFmtId="0" fontId="21" fillId="3" borderId="40" xfId="0" applyFont="1" applyFill="1" applyBorder="1" applyAlignment="1">
      <alignment horizontal="center" vertical="center"/>
    </xf>
    <xf numFmtId="0" fontId="18" fillId="3" borderId="41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0" fontId="18" fillId="3" borderId="42" xfId="0" applyFont="1" applyFill="1" applyBorder="1" applyAlignment="1">
      <alignment horizontal="center" vertical="center"/>
    </xf>
    <xf numFmtId="0" fontId="18" fillId="3" borderId="43" xfId="0" applyFont="1" applyFill="1" applyBorder="1" applyAlignment="1">
      <alignment horizontal="center" vertical="center"/>
    </xf>
    <xf numFmtId="0" fontId="18" fillId="3" borderId="44" xfId="0" applyFont="1" applyFill="1" applyBorder="1" applyAlignment="1">
      <alignment horizontal="center" vertical="center"/>
    </xf>
    <xf numFmtId="0" fontId="18" fillId="3" borderId="45" xfId="0" applyFont="1" applyFill="1" applyBorder="1" applyAlignment="1">
      <alignment horizontal="center" vertical="center"/>
    </xf>
    <xf numFmtId="0" fontId="7" fillId="2" borderId="46" xfId="1" applyFont="1" applyFill="1" applyBorder="1" applyAlignment="1" applyProtection="1">
      <alignment horizontal="center" vertical="center"/>
    </xf>
    <xf numFmtId="0" fontId="7" fillId="2" borderId="47" xfId="1" applyFont="1" applyFill="1" applyBorder="1" applyAlignment="1" applyProtection="1">
      <alignment horizontal="center" vertical="center"/>
    </xf>
    <xf numFmtId="0" fontId="53" fillId="21" borderId="89" xfId="0" applyFont="1" applyFill="1" applyBorder="1" applyAlignment="1">
      <alignment horizontal="center" vertical="center"/>
    </xf>
    <xf numFmtId="0" fontId="53" fillId="21" borderId="90" xfId="0" applyFont="1" applyFill="1" applyBorder="1" applyAlignment="1">
      <alignment horizontal="center" vertical="center"/>
    </xf>
    <xf numFmtId="0" fontId="1" fillId="19" borderId="93" xfId="0" applyFont="1" applyFill="1" applyBorder="1" applyAlignment="1" applyProtection="1">
      <alignment horizontal="center"/>
      <protection locked="0"/>
    </xf>
    <xf numFmtId="0" fontId="38" fillId="19" borderId="91" xfId="0" applyFont="1" applyFill="1" applyBorder="1" applyAlignment="1" applyProtection="1">
      <alignment horizontal="center"/>
      <protection locked="0"/>
    </xf>
    <xf numFmtId="0" fontId="38" fillId="19" borderId="92" xfId="0" applyFont="1" applyFill="1" applyBorder="1" applyAlignment="1" applyProtection="1">
      <alignment horizontal="center"/>
      <protection locked="0"/>
    </xf>
    <xf numFmtId="0" fontId="7" fillId="2" borderId="32" xfId="1" applyFont="1" applyFill="1" applyBorder="1" applyAlignment="1" applyProtection="1">
      <alignment horizontal="center" vertical="center" wrapText="1"/>
    </xf>
    <xf numFmtId="0" fontId="7" fillId="2" borderId="33" xfId="1" applyFont="1" applyFill="1" applyBorder="1" applyAlignment="1" applyProtection="1">
      <alignment horizontal="center" vertical="center" wrapText="1"/>
    </xf>
    <xf numFmtId="0" fontId="7" fillId="2" borderId="34" xfId="1" applyFont="1" applyFill="1" applyBorder="1" applyAlignment="1" applyProtection="1">
      <alignment horizontal="center" vertical="center" wrapText="1"/>
    </xf>
    <xf numFmtId="0" fontId="7" fillId="2" borderId="35" xfId="1" applyFont="1" applyFill="1" applyBorder="1" applyAlignment="1" applyProtection="1">
      <alignment horizontal="center" vertical="center" wrapText="1"/>
    </xf>
    <xf numFmtId="0" fontId="24" fillId="2" borderId="0" xfId="0" applyFont="1" applyFill="1" applyAlignment="1">
      <alignment horizontal="center"/>
    </xf>
    <xf numFmtId="0" fontId="7" fillId="2" borderId="32" xfId="1" applyFont="1" applyFill="1" applyBorder="1" applyAlignment="1" applyProtection="1">
      <alignment horizontal="center"/>
    </xf>
    <xf numFmtId="0" fontId="7" fillId="2" borderId="50" xfId="1" applyFont="1" applyFill="1" applyBorder="1" applyAlignment="1" applyProtection="1">
      <alignment horizontal="center"/>
    </xf>
    <xf numFmtId="0" fontId="7" fillId="2" borderId="51" xfId="1" applyFont="1" applyFill="1" applyBorder="1" applyAlignment="1" applyProtection="1">
      <alignment horizontal="center"/>
    </xf>
    <xf numFmtId="0" fontId="7" fillId="2" borderId="52" xfId="1" applyFont="1" applyFill="1" applyBorder="1" applyAlignment="1" applyProtection="1">
      <alignment horizontal="center"/>
    </xf>
    <xf numFmtId="0" fontId="7" fillId="2" borderId="53" xfId="1" applyFont="1" applyFill="1" applyBorder="1" applyAlignment="1" applyProtection="1">
      <alignment horizontal="center" vertical="center"/>
    </xf>
    <xf numFmtId="0" fontId="7" fillId="2" borderId="54" xfId="1" applyFont="1" applyFill="1" applyBorder="1" applyAlignment="1" applyProtection="1">
      <alignment horizontal="center" vertical="center"/>
    </xf>
    <xf numFmtId="2" fontId="24" fillId="17" borderId="59" xfId="3" applyNumberFormat="1" applyFont="1" applyFill="1" applyBorder="1" applyAlignment="1" applyProtection="1">
      <alignment horizontal="center" vertical="center"/>
    </xf>
    <xf numFmtId="0" fontId="24" fillId="17" borderId="60" xfId="3" applyFont="1" applyFill="1" applyBorder="1" applyAlignment="1" applyProtection="1">
      <alignment horizontal="center" vertical="center"/>
    </xf>
    <xf numFmtId="0" fontId="25" fillId="17" borderId="0" xfId="3" applyFont="1" applyFill="1" applyAlignment="1" applyProtection="1">
      <alignment horizontal="center"/>
    </xf>
    <xf numFmtId="0" fontId="7" fillId="15" borderId="53" xfId="1" applyFont="1" applyFill="1" applyBorder="1" applyAlignment="1" applyProtection="1">
      <alignment horizontal="center" vertical="center"/>
    </xf>
    <xf numFmtId="0" fontId="7" fillId="15" borderId="54" xfId="1" applyFont="1" applyFill="1" applyBorder="1" applyAlignment="1" applyProtection="1">
      <alignment horizontal="center" vertical="center"/>
    </xf>
    <xf numFmtId="0" fontId="36" fillId="9" borderId="61" xfId="3" applyFont="1" applyFill="1" applyBorder="1" applyAlignment="1" applyProtection="1">
      <alignment horizontal="center"/>
    </xf>
    <xf numFmtId="0" fontId="36" fillId="9" borderId="62" xfId="3" applyFill="1" applyBorder="1" applyAlignment="1" applyProtection="1">
      <alignment horizontal="center"/>
    </xf>
    <xf numFmtId="4" fontId="24" fillId="17" borderId="66" xfId="3" applyNumberFormat="1" applyFont="1" applyFill="1" applyBorder="1" applyAlignment="1" applyProtection="1">
      <alignment horizontal="center" vertical="center"/>
    </xf>
    <xf numFmtId="4" fontId="24" fillId="17" borderId="84" xfId="3" applyNumberFormat="1" applyFont="1" applyFill="1" applyBorder="1" applyAlignment="1" applyProtection="1">
      <alignment horizontal="center" vertical="center"/>
    </xf>
    <xf numFmtId="4" fontId="24" fillId="17" borderId="67" xfId="3" applyNumberFormat="1" applyFont="1" applyFill="1" applyBorder="1" applyAlignment="1" applyProtection="1">
      <alignment horizontal="center" vertical="center"/>
    </xf>
    <xf numFmtId="0" fontId="36" fillId="17" borderId="0" xfId="3" applyFill="1" applyAlignment="1" applyProtection="1">
      <alignment horizontal="right"/>
    </xf>
    <xf numFmtId="0" fontId="36" fillId="17" borderId="6" xfId="3" applyFill="1" applyBorder="1" applyAlignment="1" applyProtection="1">
      <alignment horizontal="right"/>
    </xf>
    <xf numFmtId="0" fontId="7" fillId="10" borderId="46" xfId="1" applyFont="1" applyFill="1" applyBorder="1" applyAlignment="1" applyProtection="1">
      <alignment horizontal="center" vertical="center" wrapText="1"/>
    </xf>
    <xf numFmtId="0" fontId="7" fillId="10" borderId="55" xfId="1" applyFont="1" applyFill="1" applyBorder="1" applyAlignment="1" applyProtection="1">
      <alignment horizontal="center" vertical="center" wrapText="1"/>
    </xf>
    <xf numFmtId="0" fontId="7" fillId="10" borderId="47" xfId="1" applyFont="1" applyFill="1" applyBorder="1" applyAlignment="1" applyProtection="1">
      <alignment horizontal="center" vertical="center" wrapText="1"/>
    </xf>
    <xf numFmtId="0" fontId="7" fillId="10" borderId="50" xfId="1" applyFont="1" applyFill="1" applyBorder="1" applyAlignment="1" applyProtection="1">
      <alignment horizontal="center" vertical="center" wrapText="1"/>
    </xf>
    <xf numFmtId="0" fontId="7" fillId="10" borderId="58" xfId="1" applyFont="1" applyFill="1" applyBorder="1" applyAlignment="1" applyProtection="1">
      <alignment horizontal="center" vertical="center" wrapText="1"/>
    </xf>
    <xf numFmtId="0" fontId="7" fillId="10" borderId="52" xfId="1" applyFont="1" applyFill="1" applyBorder="1" applyAlignment="1" applyProtection="1">
      <alignment horizontal="center" vertical="center" wrapText="1"/>
    </xf>
    <xf numFmtId="0" fontId="24" fillId="17" borderId="0" xfId="3" applyFont="1" applyFill="1" applyAlignment="1" applyProtection="1">
      <alignment horizontal="right"/>
    </xf>
    <xf numFmtId="0" fontId="24" fillId="17" borderId="56" xfId="3" applyFont="1" applyFill="1" applyBorder="1" applyAlignment="1" applyProtection="1">
      <alignment horizontal="right"/>
    </xf>
    <xf numFmtId="0" fontId="24" fillId="17" borderId="56" xfId="3" applyFont="1" applyFill="1" applyBorder="1" applyAlignment="1" applyProtection="1">
      <alignment horizontal="right" vertical="center"/>
    </xf>
    <xf numFmtId="0" fontId="7" fillId="15" borderId="46" xfId="1" applyFont="1" applyFill="1" applyBorder="1" applyAlignment="1" applyProtection="1">
      <alignment horizontal="center" vertical="center" wrapText="1"/>
    </xf>
    <xf numFmtId="0" fontId="7" fillId="15" borderId="55" xfId="1" applyFont="1" applyFill="1" applyBorder="1" applyAlignment="1" applyProtection="1">
      <alignment horizontal="center" vertical="center" wrapText="1"/>
    </xf>
    <xf numFmtId="0" fontId="7" fillId="15" borderId="47" xfId="1" applyFont="1" applyFill="1" applyBorder="1" applyAlignment="1" applyProtection="1">
      <alignment horizontal="center" vertical="center" wrapText="1"/>
    </xf>
    <xf numFmtId="0" fontId="25" fillId="9" borderId="0" xfId="3" applyFont="1" applyFill="1" applyAlignment="1" applyProtection="1">
      <alignment horizontal="center" vertical="center"/>
    </xf>
    <xf numFmtId="0" fontId="36" fillId="17" borderId="56" xfId="3" applyFill="1" applyBorder="1" applyAlignment="1" applyProtection="1">
      <alignment horizontal="right"/>
    </xf>
    <xf numFmtId="0" fontId="9" fillId="11" borderId="0" xfId="3" applyFont="1" applyFill="1" applyAlignment="1" applyProtection="1">
      <alignment horizontal="center" vertical="center"/>
    </xf>
    <xf numFmtId="0" fontId="10" fillId="16" borderId="0" xfId="3" applyFont="1" applyFill="1" applyAlignment="1" applyProtection="1">
      <alignment horizontal="center"/>
    </xf>
    <xf numFmtId="0" fontId="25" fillId="9" borderId="0" xfId="3" applyFont="1" applyFill="1" applyAlignment="1" applyProtection="1">
      <alignment horizontal="center"/>
    </xf>
    <xf numFmtId="0" fontId="51" fillId="12" borderId="0" xfId="3" applyFont="1" applyFill="1" applyAlignment="1" applyProtection="1">
      <alignment horizontal="center"/>
    </xf>
    <xf numFmtId="0" fontId="36" fillId="16" borderId="0" xfId="3" applyFill="1" applyAlignment="1" applyProtection="1">
      <alignment horizontal="center"/>
    </xf>
    <xf numFmtId="0" fontId="31" fillId="0" borderId="82" xfId="3" applyFont="1" applyBorder="1" applyAlignment="1" applyProtection="1">
      <alignment horizontal="left"/>
      <protection locked="0"/>
    </xf>
    <xf numFmtId="0" fontId="4" fillId="0" borderId="15" xfId="3" applyFont="1" applyBorder="1" applyAlignment="1">
      <alignment horizontal="center" vertical="top"/>
    </xf>
    <xf numFmtId="0" fontId="4" fillId="0" borderId="9" xfId="3" applyFont="1" applyBorder="1" applyAlignment="1">
      <alignment horizontal="center" vertical="top"/>
    </xf>
    <xf numFmtId="0" fontId="4" fillId="0" borderId="0" xfId="3" applyFont="1" applyAlignment="1">
      <alignment horizontal="center" vertical="top"/>
    </xf>
    <xf numFmtId="2" fontId="7" fillId="2" borderId="32" xfId="1" applyNumberFormat="1" applyFont="1" applyFill="1" applyBorder="1" applyAlignment="1" applyProtection="1">
      <alignment horizontal="center" vertical="center" wrapText="1"/>
    </xf>
    <xf numFmtId="2" fontId="7" fillId="2" borderId="63" xfId="1" applyNumberFormat="1" applyFont="1" applyFill="1" applyBorder="1" applyAlignment="1" applyProtection="1">
      <alignment horizontal="center" vertical="center" wrapText="1"/>
    </xf>
    <xf numFmtId="2" fontId="7" fillId="2" borderId="50" xfId="1" applyNumberFormat="1" applyFont="1" applyFill="1" applyBorder="1" applyAlignment="1" applyProtection="1">
      <alignment horizontal="center" vertical="center" wrapText="1"/>
    </xf>
    <xf numFmtId="2" fontId="7" fillId="2" borderId="64" xfId="1" applyNumberFormat="1" applyFont="1" applyFill="1" applyBorder="1" applyAlignment="1" applyProtection="1">
      <alignment horizontal="center" vertical="center" wrapText="1"/>
    </xf>
    <xf numFmtId="2" fontId="7" fillId="2" borderId="0" xfId="1" applyNumberFormat="1" applyFont="1" applyFill="1" applyBorder="1" applyAlignment="1" applyProtection="1">
      <alignment horizontal="center" vertical="center" wrapText="1"/>
    </xf>
    <xf numFmtId="2" fontId="7" fillId="2" borderId="58" xfId="1" applyNumberFormat="1" applyFont="1" applyFill="1" applyBorder="1" applyAlignment="1" applyProtection="1">
      <alignment horizontal="center" vertical="center" wrapText="1"/>
    </xf>
    <xf numFmtId="2" fontId="7" fillId="2" borderId="51" xfId="1" applyNumberFormat="1" applyFont="1" applyFill="1" applyBorder="1" applyAlignment="1" applyProtection="1">
      <alignment horizontal="center" vertical="center" wrapText="1"/>
    </xf>
    <xf numFmtId="2" fontId="7" fillId="2" borderId="65" xfId="1" applyNumberFormat="1" applyFont="1" applyFill="1" applyBorder="1" applyAlignment="1" applyProtection="1">
      <alignment horizontal="center" vertical="center" wrapText="1"/>
    </xf>
    <xf numFmtId="2" fontId="7" fillId="2" borderId="52" xfId="1" applyNumberFormat="1" applyFont="1" applyFill="1" applyBorder="1" applyAlignment="1" applyProtection="1">
      <alignment horizontal="center" vertical="center" wrapText="1"/>
    </xf>
    <xf numFmtId="0" fontId="31" fillId="0" borderId="0" xfId="3" applyFont="1" applyAlignment="1" applyProtection="1">
      <alignment horizontal="left"/>
      <protection locked="0"/>
    </xf>
    <xf numFmtId="2" fontId="31" fillId="0" borderId="82" xfId="3" applyNumberFormat="1" applyFont="1" applyBorder="1" applyAlignment="1" applyProtection="1">
      <alignment horizontal="left"/>
      <protection locked="0"/>
    </xf>
    <xf numFmtId="0" fontId="3" fillId="0" borderId="0" xfId="3" applyFont="1" applyAlignment="1">
      <alignment horizontal="left"/>
    </xf>
    <xf numFmtId="0" fontId="31" fillId="0" borderId="82" xfId="3" applyFont="1" applyBorder="1" applyAlignment="1" applyProtection="1">
      <alignment horizontal="center"/>
      <protection locked="0"/>
    </xf>
    <xf numFmtId="0" fontId="3" fillId="0" borderId="0" xfId="3" applyFont="1" applyAlignment="1">
      <alignment horizontal="right" vertical="center" textRotation="90"/>
    </xf>
    <xf numFmtId="0" fontId="3" fillId="0" borderId="0" xfId="3" applyFont="1" applyAlignment="1">
      <alignment horizontal="left" vertical="center" textRotation="90"/>
    </xf>
    <xf numFmtId="0" fontId="4" fillId="0" borderId="61" xfId="3" applyFont="1" applyBorder="1" applyAlignment="1">
      <alignment horizontal="left" vertical="center"/>
    </xf>
    <xf numFmtId="0" fontId="4" fillId="0" borderId="62" xfId="3" applyFont="1" applyBorder="1" applyAlignment="1">
      <alignment horizontal="left" vertical="center"/>
    </xf>
    <xf numFmtId="2" fontId="31" fillId="0" borderId="0" xfId="3" applyNumberFormat="1" applyFont="1" applyAlignment="1" applyProtection="1">
      <alignment horizontal="left"/>
      <protection locked="0"/>
    </xf>
    <xf numFmtId="0" fontId="31" fillId="0" borderId="0" xfId="3" applyFont="1" applyAlignment="1" applyProtection="1">
      <alignment horizontal="center"/>
      <protection locked="0"/>
    </xf>
    <xf numFmtId="7" fontId="12" fillId="0" borderId="83" xfId="2" applyNumberFormat="1" applyFont="1" applyBorder="1" applyAlignment="1" applyProtection="1">
      <alignment horizontal="center"/>
      <protection locked="0"/>
    </xf>
    <xf numFmtId="1" fontId="31" fillId="0" borderId="83" xfId="3" applyNumberFormat="1" applyFont="1" applyBorder="1" applyAlignment="1" applyProtection="1">
      <alignment horizontal="center"/>
      <protection locked="0"/>
    </xf>
    <xf numFmtId="164" fontId="12" fillId="0" borderId="81" xfId="3" applyNumberFormat="1" applyFont="1" applyBorder="1" applyAlignment="1" applyProtection="1">
      <alignment horizontal="center"/>
      <protection locked="0"/>
    </xf>
    <xf numFmtId="0" fontId="4" fillId="0" borderId="61" xfId="3" applyFont="1" applyBorder="1" applyAlignment="1" applyProtection="1">
      <alignment horizontal="left" vertical="center"/>
      <protection locked="0"/>
    </xf>
    <xf numFmtId="0" fontId="4" fillId="0" borderId="62" xfId="3" applyFont="1" applyBorder="1" applyAlignment="1" applyProtection="1">
      <alignment horizontal="left" vertical="center"/>
      <protection locked="0"/>
    </xf>
    <xf numFmtId="0" fontId="4" fillId="0" borderId="66" xfId="3" applyFont="1" applyBorder="1" applyAlignment="1">
      <alignment horizontal="center" textRotation="90"/>
    </xf>
    <xf numFmtId="0" fontId="4" fillId="0" borderId="67" xfId="3" applyFont="1" applyBorder="1" applyAlignment="1">
      <alignment horizontal="center" textRotation="90"/>
    </xf>
    <xf numFmtId="0" fontId="4" fillId="0" borderId="7" xfId="3" applyFont="1" applyBorder="1" applyAlignment="1">
      <alignment horizontal="center" textRotation="90"/>
    </xf>
    <xf numFmtId="0" fontId="4" fillId="0" borderId="7" xfId="3" applyFont="1" applyBorder="1" applyAlignment="1" applyProtection="1">
      <alignment horizontal="center" textRotation="90"/>
      <protection locked="0"/>
    </xf>
    <xf numFmtId="0" fontId="4" fillId="0" borderId="66" xfId="3" applyFont="1" applyBorder="1" applyAlignment="1">
      <alignment horizontal="center" textRotation="88"/>
    </xf>
    <xf numFmtId="0" fontId="4" fillId="0" borderId="67" xfId="3" applyFont="1" applyBorder="1" applyAlignment="1">
      <alignment horizontal="center" textRotation="88"/>
    </xf>
    <xf numFmtId="0" fontId="36" fillId="0" borderId="68" xfId="3" applyBorder="1" applyAlignment="1">
      <alignment horizontal="center"/>
    </xf>
    <xf numFmtId="0" fontId="36" fillId="0" borderId="69" xfId="3" applyBorder="1" applyAlignment="1">
      <alignment horizontal="center"/>
    </xf>
    <xf numFmtId="0" fontId="36" fillId="0" borderId="70" xfId="3" applyBorder="1" applyAlignment="1">
      <alignment horizontal="center"/>
    </xf>
    <xf numFmtId="0" fontId="36" fillId="0" borderId="71" xfId="3" applyBorder="1" applyAlignment="1">
      <alignment horizontal="center"/>
    </xf>
    <xf numFmtId="0" fontId="31" fillId="0" borderId="81" xfId="3" applyFont="1" applyBorder="1" applyAlignment="1" applyProtection="1">
      <alignment horizontal="left"/>
      <protection locked="0"/>
    </xf>
    <xf numFmtId="0" fontId="30" fillId="0" borderId="0" xfId="3" applyFont="1" applyAlignment="1">
      <alignment horizontal="center"/>
    </xf>
    <xf numFmtId="0" fontId="30" fillId="0" borderId="0" xfId="3" applyFont="1" applyAlignment="1">
      <alignment horizontal="right"/>
    </xf>
    <xf numFmtId="14" fontId="31" fillId="0" borderId="82" xfId="3" applyNumberFormat="1" applyFont="1" applyBorder="1" applyAlignment="1" applyProtection="1">
      <alignment horizontal="center"/>
      <protection locked="0"/>
    </xf>
    <xf numFmtId="0" fontId="31" fillId="0" borderId="82" xfId="3" quotePrefix="1" applyFont="1" applyBorder="1" applyAlignment="1" applyProtection="1">
      <alignment horizontal="center"/>
      <protection locked="0"/>
    </xf>
    <xf numFmtId="0" fontId="28" fillId="0" borderId="0" xfId="3" applyFont="1" applyAlignment="1">
      <alignment horizontal="center"/>
    </xf>
    <xf numFmtId="0" fontId="29" fillId="0" borderId="0" xfId="3" applyFont="1" applyAlignment="1">
      <alignment horizontal="center" vertical="center"/>
    </xf>
    <xf numFmtId="0" fontId="31" fillId="0" borderId="0" xfId="0" applyFont="1" applyAlignment="1" applyProtection="1">
      <alignment horizontal="left"/>
      <protection locked="0"/>
    </xf>
    <xf numFmtId="0" fontId="4" fillId="0" borderId="61" xfId="0" applyFont="1" applyBorder="1" applyAlignment="1">
      <alignment horizontal="left" vertical="center"/>
    </xf>
    <xf numFmtId="0" fontId="4" fillId="0" borderId="62" xfId="0" applyFont="1" applyBorder="1" applyAlignment="1">
      <alignment horizontal="left" vertical="center"/>
    </xf>
    <xf numFmtId="0" fontId="4" fillId="0" borderId="66" xfId="0" applyFont="1" applyBorder="1" applyAlignment="1">
      <alignment horizontal="center" textRotation="90"/>
    </xf>
    <xf numFmtId="0" fontId="4" fillId="0" borderId="67" xfId="0" applyFont="1" applyBorder="1" applyAlignment="1">
      <alignment horizontal="center" textRotation="90"/>
    </xf>
    <xf numFmtId="0" fontId="4" fillId="0" borderId="7" xfId="0" applyFont="1" applyBorder="1" applyAlignment="1">
      <alignment horizontal="center" textRotation="90"/>
    </xf>
    <xf numFmtId="0" fontId="4" fillId="0" borderId="7" xfId="0" applyFont="1" applyBorder="1" applyAlignment="1" applyProtection="1">
      <alignment horizontal="center" textRotation="90"/>
      <protection locked="0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right"/>
    </xf>
    <xf numFmtId="14" fontId="31" fillId="0" borderId="0" xfId="0" applyNumberFormat="1" applyFont="1" applyBorder="1" applyAlignment="1" applyProtection="1">
      <alignment horizontal="center"/>
      <protection locked="0"/>
    </xf>
    <xf numFmtId="0" fontId="31" fillId="0" borderId="0" xfId="0" quotePrefix="1" applyFont="1" applyBorder="1" applyAlignment="1" applyProtection="1">
      <alignment horizontal="center"/>
      <protection locked="0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 vertical="center"/>
    </xf>
    <xf numFmtId="2" fontId="31" fillId="0" borderId="0" xfId="0" applyNumberFormat="1" applyFont="1" applyAlignment="1" applyProtection="1">
      <alignment horizontal="left"/>
      <protection locked="0"/>
    </xf>
    <xf numFmtId="0" fontId="3" fillId="0" borderId="0" xfId="0" applyFont="1" applyAlignment="1">
      <alignment horizontal="left"/>
    </xf>
    <xf numFmtId="0" fontId="31" fillId="0" borderId="0" xfId="0" applyFont="1" applyAlignment="1" applyProtection="1">
      <alignment horizontal="center"/>
      <protection locked="0"/>
    </xf>
    <xf numFmtId="0" fontId="4" fillId="0" borderId="66" xfId="0" applyFont="1" applyBorder="1" applyAlignment="1">
      <alignment horizontal="center" textRotation="88"/>
    </xf>
    <xf numFmtId="0" fontId="4" fillId="0" borderId="67" xfId="0" applyFont="1" applyBorder="1" applyAlignment="1">
      <alignment horizontal="center" textRotation="88"/>
    </xf>
    <xf numFmtId="0" fontId="0" fillId="0" borderId="68" xfId="0" applyBorder="1" applyAlignment="1">
      <alignment horizontal="center"/>
    </xf>
    <xf numFmtId="0" fontId="0" fillId="0" borderId="69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71" xfId="0" applyBorder="1" applyAlignment="1">
      <alignment horizontal="center"/>
    </xf>
    <xf numFmtId="0" fontId="4" fillId="0" borderId="61" xfId="0" applyFont="1" applyBorder="1" applyAlignment="1" applyProtection="1">
      <alignment horizontal="left" vertical="center"/>
      <protection locked="0"/>
    </xf>
    <xf numFmtId="0" fontId="4" fillId="0" borderId="62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right" vertical="center" textRotation="90"/>
    </xf>
    <xf numFmtId="0" fontId="3" fillId="0" borderId="0" xfId="0" applyFont="1" applyAlignment="1">
      <alignment horizontal="left" vertical="center" textRotation="90"/>
    </xf>
    <xf numFmtId="0" fontId="4" fillId="0" borderId="15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22" fillId="4" borderId="0" xfId="0" applyFont="1" applyFill="1" applyAlignment="1">
      <alignment horizontal="center" vertical="center"/>
    </xf>
    <xf numFmtId="0" fontId="10" fillId="9" borderId="0" xfId="0" applyFont="1" applyFill="1" applyAlignment="1">
      <alignment horizontal="center"/>
    </xf>
    <xf numFmtId="0" fontId="51" fillId="12" borderId="0" xfId="0" applyFont="1" applyFill="1" applyAlignment="1">
      <alignment horizontal="center"/>
    </xf>
    <xf numFmtId="0" fontId="0" fillId="9" borderId="0" xfId="0" applyFill="1" applyAlignment="1">
      <alignment horizontal="center"/>
    </xf>
    <xf numFmtId="0" fontId="9" fillId="11" borderId="0" xfId="0" applyFont="1" applyFill="1" applyAlignment="1">
      <alignment horizontal="center" vertical="center"/>
    </xf>
  </cellXfs>
  <cellStyles count="4">
    <cellStyle name="Hipervínculo" xfId="1" builtinId="8"/>
    <cellStyle name="Moneda 2" xfId="2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339933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g"/><Relationship Id="rId2" Type="http://schemas.openxmlformats.org/officeDocument/2006/relationships/image" Target="../media/image3.jpg"/><Relationship Id="rId1" Type="http://schemas.openxmlformats.org/officeDocument/2006/relationships/image" Target="../media/image2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43045</xdr:colOff>
      <xdr:row>11</xdr:row>
      <xdr:rowOff>38100</xdr:rowOff>
    </xdr:from>
    <xdr:ext cx="428259" cy="421077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814695" y="2762250"/>
          <a:ext cx="428259" cy="421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18288" bIns="0" anchor="t" upright="1">
          <a:spAutoFit/>
        </a:bodyPr>
        <a:lstStyle/>
        <a:p>
          <a:pPr algn="ctr" rtl="0">
            <a:defRPr sz="1000"/>
          </a:pPr>
          <a:r>
            <a:rPr lang="es-A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Tipo</a:t>
          </a:r>
        </a:p>
        <a:p>
          <a:pPr algn="ctr" rtl="0">
            <a:defRPr sz="1000"/>
          </a:pPr>
          <a:r>
            <a:rPr lang="es-A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de</a:t>
          </a:r>
        </a:p>
        <a:p>
          <a:pPr algn="ctr" rtl="0">
            <a:defRPr sz="1000"/>
          </a:pPr>
          <a:r>
            <a:rPr lang="es-A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Trabajo</a:t>
          </a:r>
        </a:p>
      </xdr:txBody>
    </xdr:sp>
    <xdr:clientData/>
  </xdr:oneCellAnchor>
  <xdr:oneCellAnchor>
    <xdr:from>
      <xdr:col>1</xdr:col>
      <xdr:colOff>96148</xdr:colOff>
      <xdr:row>11</xdr:row>
      <xdr:rowOff>466725</xdr:rowOff>
    </xdr:from>
    <xdr:ext cx="293478" cy="421077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286773" y="3190875"/>
          <a:ext cx="293478" cy="421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18288" bIns="0" anchor="t" upright="1">
          <a:spAutoFit/>
        </a:bodyPr>
        <a:lstStyle/>
        <a:p>
          <a:pPr algn="ctr" rtl="0">
            <a:defRPr sz="1000"/>
          </a:pPr>
          <a:r>
            <a:rPr lang="es-A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Tipo</a:t>
          </a:r>
        </a:p>
        <a:p>
          <a:pPr algn="ctr" rtl="0">
            <a:defRPr sz="1000"/>
          </a:pPr>
          <a:r>
            <a:rPr lang="es-A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de</a:t>
          </a:r>
        </a:p>
        <a:p>
          <a:pPr algn="ctr" rtl="0">
            <a:defRPr sz="1000"/>
          </a:pPr>
          <a:r>
            <a:rPr lang="es-A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Obra</a:t>
          </a:r>
        </a:p>
      </xdr:txBody>
    </xdr:sp>
    <xdr:clientData/>
  </xdr:oneCellAnchor>
  <xdr:twoCellAnchor>
    <xdr:from>
      <xdr:col>12</xdr:col>
      <xdr:colOff>171450</xdr:colOff>
      <xdr:row>28</xdr:row>
      <xdr:rowOff>9525</xdr:rowOff>
    </xdr:from>
    <xdr:to>
      <xdr:col>13</xdr:col>
      <xdr:colOff>19050</xdr:colOff>
      <xdr:row>33</xdr:row>
      <xdr:rowOff>219075</xdr:rowOff>
    </xdr:to>
    <xdr:sp macro="" textlink="">
      <xdr:nvSpPr>
        <xdr:cNvPr id="12321" name="AutoShape 3"/>
        <xdr:cNvSpPr>
          <a:spLocks/>
        </xdr:cNvSpPr>
      </xdr:nvSpPr>
      <xdr:spPr bwMode="auto">
        <a:xfrm>
          <a:off x="5095875" y="7305675"/>
          <a:ext cx="133350" cy="1247775"/>
        </a:xfrm>
        <a:prstGeom prst="leftBrace">
          <a:avLst>
            <a:gd name="adj1" fmla="val 77976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148155</xdr:colOff>
      <xdr:row>11</xdr:row>
      <xdr:rowOff>38100</xdr:rowOff>
    </xdr:from>
    <xdr:ext cx="428259" cy="421077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919805" y="2762250"/>
          <a:ext cx="428259" cy="421077"/>
        </a:xfrm>
        <a:prstGeom prst="rect">
          <a:avLst/>
        </a:prstGeom>
        <a:noFill/>
        <a:ln>
          <a:noFill/>
        </a:ln>
        <a:extLst/>
      </xdr:spPr>
      <xdr:txBody>
        <a:bodyPr wrap="none" lIns="18288" tIns="22860" rIns="18288" bIns="0" anchor="t" upright="1">
          <a:spAutoFit/>
        </a:bodyPr>
        <a:lstStyle/>
        <a:p>
          <a:pPr algn="ctr" rtl="0">
            <a:defRPr sz="1000"/>
          </a:pPr>
          <a:r>
            <a:rPr lang="es-A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Tipo</a:t>
          </a:r>
        </a:p>
        <a:p>
          <a:pPr algn="ctr" rtl="0">
            <a:defRPr sz="1000"/>
          </a:pPr>
          <a:r>
            <a:rPr lang="es-A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de</a:t>
          </a:r>
        </a:p>
        <a:p>
          <a:pPr algn="ctr" rtl="0">
            <a:defRPr sz="1000"/>
          </a:pPr>
          <a:r>
            <a:rPr lang="es-A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Trabajo</a:t>
          </a:r>
        </a:p>
      </xdr:txBody>
    </xdr:sp>
    <xdr:clientData/>
  </xdr:oneCellAnchor>
  <xdr:oneCellAnchor>
    <xdr:from>
      <xdr:col>1</xdr:col>
      <xdr:colOff>96148</xdr:colOff>
      <xdr:row>11</xdr:row>
      <xdr:rowOff>466725</xdr:rowOff>
    </xdr:from>
    <xdr:ext cx="293478" cy="421077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286773" y="3190875"/>
          <a:ext cx="293478" cy="421077"/>
        </a:xfrm>
        <a:prstGeom prst="rect">
          <a:avLst/>
        </a:prstGeom>
        <a:noFill/>
        <a:ln>
          <a:noFill/>
        </a:ln>
        <a:extLst/>
      </xdr:spPr>
      <xdr:txBody>
        <a:bodyPr wrap="none" lIns="18288" tIns="22860" rIns="18288" bIns="0" anchor="t" upright="1">
          <a:spAutoFit/>
        </a:bodyPr>
        <a:lstStyle/>
        <a:p>
          <a:pPr algn="ctr" rtl="0">
            <a:defRPr sz="1000"/>
          </a:pPr>
          <a:r>
            <a:rPr lang="es-A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Tipo</a:t>
          </a:r>
        </a:p>
        <a:p>
          <a:pPr algn="ctr" rtl="0">
            <a:defRPr sz="1000"/>
          </a:pPr>
          <a:r>
            <a:rPr lang="es-A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de</a:t>
          </a:r>
        </a:p>
        <a:p>
          <a:pPr algn="ctr" rtl="0">
            <a:defRPr sz="1000"/>
          </a:pPr>
          <a:r>
            <a:rPr lang="es-A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Obra</a:t>
          </a:r>
        </a:p>
      </xdr:txBody>
    </xdr:sp>
    <xdr:clientData/>
  </xdr:oneCellAnchor>
  <xdr:twoCellAnchor>
    <xdr:from>
      <xdr:col>12</xdr:col>
      <xdr:colOff>171450</xdr:colOff>
      <xdr:row>28</xdr:row>
      <xdr:rowOff>9525</xdr:rowOff>
    </xdr:from>
    <xdr:to>
      <xdr:col>13</xdr:col>
      <xdr:colOff>19050</xdr:colOff>
      <xdr:row>33</xdr:row>
      <xdr:rowOff>219075</xdr:rowOff>
    </xdr:to>
    <xdr:sp macro="" textlink="">
      <xdr:nvSpPr>
        <xdr:cNvPr id="10769" name="AutoShape 3"/>
        <xdr:cNvSpPr>
          <a:spLocks/>
        </xdr:cNvSpPr>
      </xdr:nvSpPr>
      <xdr:spPr bwMode="auto">
        <a:xfrm>
          <a:off x="5095875" y="7305675"/>
          <a:ext cx="133350" cy="1247775"/>
        </a:xfrm>
        <a:prstGeom prst="leftBrace">
          <a:avLst>
            <a:gd name="adj1" fmla="val 7797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12</xdr:col>
      <xdr:colOff>0</xdr:colOff>
      <xdr:row>5</xdr:row>
      <xdr:rowOff>9525</xdr:rowOff>
    </xdr:to>
    <xdr:sp macro="" textlink="">
      <xdr:nvSpPr>
        <xdr:cNvPr id="10770" name="Line 4"/>
        <xdr:cNvSpPr>
          <a:spLocks noChangeShapeType="1"/>
        </xdr:cNvSpPr>
      </xdr:nvSpPr>
      <xdr:spPr bwMode="auto">
        <a:xfrm>
          <a:off x="1190625" y="1323975"/>
          <a:ext cx="373380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6</xdr:row>
      <xdr:rowOff>9525</xdr:rowOff>
    </xdr:from>
    <xdr:to>
      <xdr:col>18</xdr:col>
      <xdr:colOff>0</xdr:colOff>
      <xdr:row>6</xdr:row>
      <xdr:rowOff>9525</xdr:rowOff>
    </xdr:to>
    <xdr:sp macro="" textlink="">
      <xdr:nvSpPr>
        <xdr:cNvPr id="10771" name="Line 5"/>
        <xdr:cNvSpPr>
          <a:spLocks noChangeShapeType="1"/>
        </xdr:cNvSpPr>
      </xdr:nvSpPr>
      <xdr:spPr bwMode="auto">
        <a:xfrm>
          <a:off x="1190625" y="1571625"/>
          <a:ext cx="544830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</xdr:row>
      <xdr:rowOff>9525</xdr:rowOff>
    </xdr:from>
    <xdr:to>
      <xdr:col>18</xdr:col>
      <xdr:colOff>0</xdr:colOff>
      <xdr:row>7</xdr:row>
      <xdr:rowOff>9525</xdr:rowOff>
    </xdr:to>
    <xdr:sp macro="" textlink="">
      <xdr:nvSpPr>
        <xdr:cNvPr id="10772" name="Line 6"/>
        <xdr:cNvSpPr>
          <a:spLocks noChangeShapeType="1"/>
        </xdr:cNvSpPr>
      </xdr:nvSpPr>
      <xdr:spPr bwMode="auto">
        <a:xfrm>
          <a:off x="1190625" y="1819275"/>
          <a:ext cx="544830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</xdr:row>
      <xdr:rowOff>9525</xdr:rowOff>
    </xdr:from>
    <xdr:to>
      <xdr:col>18</xdr:col>
      <xdr:colOff>0</xdr:colOff>
      <xdr:row>8</xdr:row>
      <xdr:rowOff>9525</xdr:rowOff>
    </xdr:to>
    <xdr:sp macro="" textlink="">
      <xdr:nvSpPr>
        <xdr:cNvPr id="10773" name="Line 7"/>
        <xdr:cNvSpPr>
          <a:spLocks noChangeShapeType="1"/>
        </xdr:cNvSpPr>
      </xdr:nvSpPr>
      <xdr:spPr bwMode="auto">
        <a:xfrm>
          <a:off x="1190625" y="2066925"/>
          <a:ext cx="544830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</xdr:row>
      <xdr:rowOff>9525</xdr:rowOff>
    </xdr:from>
    <xdr:to>
      <xdr:col>18</xdr:col>
      <xdr:colOff>0</xdr:colOff>
      <xdr:row>9</xdr:row>
      <xdr:rowOff>9525</xdr:rowOff>
    </xdr:to>
    <xdr:sp macro="" textlink="">
      <xdr:nvSpPr>
        <xdr:cNvPr id="10774" name="Line 8"/>
        <xdr:cNvSpPr>
          <a:spLocks noChangeShapeType="1"/>
        </xdr:cNvSpPr>
      </xdr:nvSpPr>
      <xdr:spPr bwMode="auto">
        <a:xfrm>
          <a:off x="1190625" y="2314575"/>
          <a:ext cx="544830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5</xdr:row>
      <xdr:rowOff>9525</xdr:rowOff>
    </xdr:from>
    <xdr:to>
      <xdr:col>17</xdr:col>
      <xdr:colOff>276225</xdr:colOff>
      <xdr:row>5</xdr:row>
      <xdr:rowOff>9525</xdr:rowOff>
    </xdr:to>
    <xdr:sp macro="" textlink="">
      <xdr:nvSpPr>
        <xdr:cNvPr id="10775" name="Line 9"/>
        <xdr:cNvSpPr>
          <a:spLocks noChangeShapeType="1"/>
        </xdr:cNvSpPr>
      </xdr:nvSpPr>
      <xdr:spPr bwMode="auto">
        <a:xfrm>
          <a:off x="5791200" y="1323975"/>
          <a:ext cx="83820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29</xdr:row>
      <xdr:rowOff>9525</xdr:rowOff>
    </xdr:from>
    <xdr:to>
      <xdr:col>2</xdr:col>
      <xdr:colOff>523875</xdr:colOff>
      <xdr:row>29</xdr:row>
      <xdr:rowOff>9525</xdr:rowOff>
    </xdr:to>
    <xdr:sp macro="" textlink="">
      <xdr:nvSpPr>
        <xdr:cNvPr id="10776" name="Line 12"/>
        <xdr:cNvSpPr>
          <a:spLocks noChangeShapeType="1"/>
        </xdr:cNvSpPr>
      </xdr:nvSpPr>
      <xdr:spPr bwMode="auto">
        <a:xfrm>
          <a:off x="1190625" y="7515225"/>
          <a:ext cx="110490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30</xdr:row>
      <xdr:rowOff>9525</xdr:rowOff>
    </xdr:from>
    <xdr:to>
      <xdr:col>2</xdr:col>
      <xdr:colOff>523875</xdr:colOff>
      <xdr:row>30</xdr:row>
      <xdr:rowOff>9525</xdr:rowOff>
    </xdr:to>
    <xdr:sp macro="" textlink="">
      <xdr:nvSpPr>
        <xdr:cNvPr id="10777" name="Line 13"/>
        <xdr:cNvSpPr>
          <a:spLocks noChangeShapeType="1"/>
        </xdr:cNvSpPr>
      </xdr:nvSpPr>
      <xdr:spPr bwMode="auto">
        <a:xfrm>
          <a:off x="1190625" y="7724775"/>
          <a:ext cx="110490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31</xdr:row>
      <xdr:rowOff>9525</xdr:rowOff>
    </xdr:from>
    <xdr:to>
      <xdr:col>2</xdr:col>
      <xdr:colOff>523875</xdr:colOff>
      <xdr:row>31</xdr:row>
      <xdr:rowOff>9525</xdr:rowOff>
    </xdr:to>
    <xdr:sp macro="" textlink="">
      <xdr:nvSpPr>
        <xdr:cNvPr id="10778" name="Line 14"/>
        <xdr:cNvSpPr>
          <a:spLocks noChangeShapeType="1"/>
        </xdr:cNvSpPr>
      </xdr:nvSpPr>
      <xdr:spPr bwMode="auto">
        <a:xfrm>
          <a:off x="1190625" y="7934325"/>
          <a:ext cx="110490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32</xdr:row>
      <xdr:rowOff>9525</xdr:rowOff>
    </xdr:from>
    <xdr:to>
      <xdr:col>2</xdr:col>
      <xdr:colOff>523875</xdr:colOff>
      <xdr:row>32</xdr:row>
      <xdr:rowOff>9525</xdr:rowOff>
    </xdr:to>
    <xdr:sp macro="" textlink="">
      <xdr:nvSpPr>
        <xdr:cNvPr id="10779" name="Line 15"/>
        <xdr:cNvSpPr>
          <a:spLocks noChangeShapeType="1"/>
        </xdr:cNvSpPr>
      </xdr:nvSpPr>
      <xdr:spPr bwMode="auto">
        <a:xfrm>
          <a:off x="1190625" y="8143875"/>
          <a:ext cx="110490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</xdr:colOff>
      <xdr:row>29</xdr:row>
      <xdr:rowOff>9525</xdr:rowOff>
    </xdr:from>
    <xdr:to>
      <xdr:col>11</xdr:col>
      <xdr:colOff>0</xdr:colOff>
      <xdr:row>29</xdr:row>
      <xdr:rowOff>9525</xdr:rowOff>
    </xdr:to>
    <xdr:sp macro="" textlink="">
      <xdr:nvSpPr>
        <xdr:cNvPr id="10780" name="Line 16"/>
        <xdr:cNvSpPr>
          <a:spLocks noChangeShapeType="1"/>
        </xdr:cNvSpPr>
      </xdr:nvSpPr>
      <xdr:spPr bwMode="auto">
        <a:xfrm>
          <a:off x="4086225" y="7515225"/>
          <a:ext cx="55245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30</xdr:row>
      <xdr:rowOff>9525</xdr:rowOff>
    </xdr:from>
    <xdr:to>
      <xdr:col>10</xdr:col>
      <xdr:colOff>276225</xdr:colOff>
      <xdr:row>30</xdr:row>
      <xdr:rowOff>9525</xdr:rowOff>
    </xdr:to>
    <xdr:sp macro="" textlink="">
      <xdr:nvSpPr>
        <xdr:cNvPr id="10781" name="Line 17"/>
        <xdr:cNvSpPr>
          <a:spLocks noChangeShapeType="1"/>
        </xdr:cNvSpPr>
      </xdr:nvSpPr>
      <xdr:spPr bwMode="auto">
        <a:xfrm>
          <a:off x="4076700" y="7724775"/>
          <a:ext cx="55245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31</xdr:row>
      <xdr:rowOff>9525</xdr:rowOff>
    </xdr:from>
    <xdr:to>
      <xdr:col>10</xdr:col>
      <xdr:colOff>276225</xdr:colOff>
      <xdr:row>31</xdr:row>
      <xdr:rowOff>9525</xdr:rowOff>
    </xdr:to>
    <xdr:sp macro="" textlink="">
      <xdr:nvSpPr>
        <xdr:cNvPr id="10782" name="Line 18"/>
        <xdr:cNvSpPr>
          <a:spLocks noChangeShapeType="1"/>
        </xdr:cNvSpPr>
      </xdr:nvSpPr>
      <xdr:spPr bwMode="auto">
        <a:xfrm>
          <a:off x="4076700" y="7934325"/>
          <a:ext cx="55245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32</xdr:row>
      <xdr:rowOff>9525</xdr:rowOff>
    </xdr:from>
    <xdr:to>
      <xdr:col>10</xdr:col>
      <xdr:colOff>276225</xdr:colOff>
      <xdr:row>32</xdr:row>
      <xdr:rowOff>9525</xdr:rowOff>
    </xdr:to>
    <xdr:sp macro="" textlink="">
      <xdr:nvSpPr>
        <xdr:cNvPr id="10783" name="Line 19"/>
        <xdr:cNvSpPr>
          <a:spLocks noChangeShapeType="1"/>
        </xdr:cNvSpPr>
      </xdr:nvSpPr>
      <xdr:spPr bwMode="auto">
        <a:xfrm>
          <a:off x="4076700" y="8143875"/>
          <a:ext cx="55245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19050</xdr:colOff>
      <xdr:row>10</xdr:row>
      <xdr:rowOff>9525</xdr:rowOff>
    </xdr:from>
    <xdr:to>
      <xdr:col>18</xdr:col>
      <xdr:colOff>0</xdr:colOff>
      <xdr:row>10</xdr:row>
      <xdr:rowOff>9525</xdr:rowOff>
    </xdr:to>
    <xdr:sp macro="" textlink="">
      <xdr:nvSpPr>
        <xdr:cNvPr id="10784" name="Line 20"/>
        <xdr:cNvSpPr>
          <a:spLocks noChangeShapeType="1"/>
        </xdr:cNvSpPr>
      </xdr:nvSpPr>
      <xdr:spPr bwMode="auto">
        <a:xfrm>
          <a:off x="5800725" y="2628900"/>
          <a:ext cx="83820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9525</xdr:colOff>
      <xdr:row>29</xdr:row>
      <xdr:rowOff>9525</xdr:rowOff>
    </xdr:from>
    <xdr:to>
      <xdr:col>18</xdr:col>
      <xdr:colOff>276225</xdr:colOff>
      <xdr:row>29</xdr:row>
      <xdr:rowOff>9525</xdr:rowOff>
    </xdr:to>
    <xdr:sp macro="" textlink="">
      <xdr:nvSpPr>
        <xdr:cNvPr id="10785" name="Line 21"/>
        <xdr:cNvSpPr>
          <a:spLocks noChangeShapeType="1"/>
        </xdr:cNvSpPr>
      </xdr:nvSpPr>
      <xdr:spPr bwMode="auto">
        <a:xfrm>
          <a:off x="6362700" y="7515225"/>
          <a:ext cx="55245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9525</xdr:colOff>
      <xdr:row>30</xdr:row>
      <xdr:rowOff>9525</xdr:rowOff>
    </xdr:from>
    <xdr:to>
      <xdr:col>18</xdr:col>
      <xdr:colOff>276225</xdr:colOff>
      <xdr:row>30</xdr:row>
      <xdr:rowOff>9525</xdr:rowOff>
    </xdr:to>
    <xdr:sp macro="" textlink="">
      <xdr:nvSpPr>
        <xdr:cNvPr id="10786" name="Line 22"/>
        <xdr:cNvSpPr>
          <a:spLocks noChangeShapeType="1"/>
        </xdr:cNvSpPr>
      </xdr:nvSpPr>
      <xdr:spPr bwMode="auto">
        <a:xfrm>
          <a:off x="6362700" y="7724775"/>
          <a:ext cx="55245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9525</xdr:colOff>
      <xdr:row>32</xdr:row>
      <xdr:rowOff>9525</xdr:rowOff>
    </xdr:from>
    <xdr:to>
      <xdr:col>18</xdr:col>
      <xdr:colOff>276225</xdr:colOff>
      <xdr:row>32</xdr:row>
      <xdr:rowOff>9525</xdr:rowOff>
    </xdr:to>
    <xdr:sp macro="" textlink="">
      <xdr:nvSpPr>
        <xdr:cNvPr id="10787" name="Line 23"/>
        <xdr:cNvSpPr>
          <a:spLocks noChangeShapeType="1"/>
        </xdr:cNvSpPr>
      </xdr:nvSpPr>
      <xdr:spPr bwMode="auto">
        <a:xfrm>
          <a:off x="6362700" y="8143875"/>
          <a:ext cx="55245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9525</xdr:colOff>
      <xdr:row>33</xdr:row>
      <xdr:rowOff>9525</xdr:rowOff>
    </xdr:from>
    <xdr:to>
      <xdr:col>18</xdr:col>
      <xdr:colOff>276225</xdr:colOff>
      <xdr:row>33</xdr:row>
      <xdr:rowOff>9525</xdr:rowOff>
    </xdr:to>
    <xdr:sp macro="" textlink="">
      <xdr:nvSpPr>
        <xdr:cNvPr id="10788" name="Line 24"/>
        <xdr:cNvSpPr>
          <a:spLocks noChangeShapeType="1"/>
        </xdr:cNvSpPr>
      </xdr:nvSpPr>
      <xdr:spPr bwMode="auto">
        <a:xfrm>
          <a:off x="6362700" y="8353425"/>
          <a:ext cx="55245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19050</xdr:colOff>
      <xdr:row>31</xdr:row>
      <xdr:rowOff>9525</xdr:rowOff>
    </xdr:from>
    <xdr:to>
      <xdr:col>18</xdr:col>
      <xdr:colOff>285750</xdr:colOff>
      <xdr:row>31</xdr:row>
      <xdr:rowOff>9525</xdr:rowOff>
    </xdr:to>
    <xdr:sp macro="" textlink="">
      <xdr:nvSpPr>
        <xdr:cNvPr id="10789" name="Line 25"/>
        <xdr:cNvSpPr>
          <a:spLocks noChangeShapeType="1"/>
        </xdr:cNvSpPr>
      </xdr:nvSpPr>
      <xdr:spPr bwMode="auto">
        <a:xfrm>
          <a:off x="6372225" y="7934325"/>
          <a:ext cx="55245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9525</xdr:colOff>
      <xdr:row>34</xdr:row>
      <xdr:rowOff>9525</xdr:rowOff>
    </xdr:from>
    <xdr:to>
      <xdr:col>18</xdr:col>
      <xdr:colOff>276225</xdr:colOff>
      <xdr:row>34</xdr:row>
      <xdr:rowOff>9525</xdr:rowOff>
    </xdr:to>
    <xdr:sp macro="" textlink="">
      <xdr:nvSpPr>
        <xdr:cNvPr id="10790" name="Line 26"/>
        <xdr:cNvSpPr>
          <a:spLocks noChangeShapeType="1"/>
        </xdr:cNvSpPr>
      </xdr:nvSpPr>
      <xdr:spPr bwMode="auto">
        <a:xfrm>
          <a:off x="6362700" y="8562975"/>
          <a:ext cx="55245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1562100</xdr:colOff>
          <xdr:row>12</xdr:row>
          <xdr:rowOff>9525</xdr:rowOff>
        </xdr:from>
        <xdr:to>
          <xdr:col>0</xdr:col>
          <xdr:colOff>2019300</xdr:colOff>
          <xdr:row>14</xdr:row>
          <xdr:rowOff>123825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xdr:twoCellAnchor editAs="oneCell">
    <xdr:from>
      <xdr:col>1</xdr:col>
      <xdr:colOff>152400</xdr:colOff>
      <xdr:row>7</xdr:row>
      <xdr:rowOff>19050</xdr:rowOff>
    </xdr:from>
    <xdr:to>
      <xdr:col>9</xdr:col>
      <xdr:colOff>704850</xdr:colOff>
      <xdr:row>19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3050" y="1314450"/>
          <a:ext cx="6648450" cy="2419350"/>
        </a:xfrm>
        <a:prstGeom prst="rect">
          <a:avLst/>
        </a:prstGeom>
        <a:ln w="19050" cap="sq">
          <a:solidFill>
            <a:srgbClr val="FF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1</xdr:col>
      <xdr:colOff>161925</xdr:colOff>
      <xdr:row>21</xdr:row>
      <xdr:rowOff>0</xdr:rowOff>
    </xdr:from>
    <xdr:to>
      <xdr:col>7</xdr:col>
      <xdr:colOff>133350</xdr:colOff>
      <xdr:row>35</xdr:row>
      <xdr:rowOff>9525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62575" y="4095750"/>
          <a:ext cx="4543425" cy="2857500"/>
        </a:xfrm>
        <a:prstGeom prst="rect">
          <a:avLst/>
        </a:prstGeom>
        <a:ln w="19050">
          <a:solidFill>
            <a:srgbClr val="FF0000"/>
          </a:solidFill>
        </a:ln>
      </xdr:spPr>
    </xdr:pic>
    <xdr:clientData/>
  </xdr:twoCellAnchor>
  <xdr:twoCellAnchor editAs="oneCell">
    <xdr:from>
      <xdr:col>1</xdr:col>
      <xdr:colOff>161925</xdr:colOff>
      <xdr:row>38</xdr:row>
      <xdr:rowOff>28575</xdr:rowOff>
    </xdr:from>
    <xdr:to>
      <xdr:col>14</xdr:col>
      <xdr:colOff>314325</xdr:colOff>
      <xdr:row>68</xdr:row>
      <xdr:rowOff>156601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62575" y="7524750"/>
          <a:ext cx="10058400" cy="5366776"/>
        </a:xfrm>
        <a:prstGeom prst="rect">
          <a:avLst/>
        </a:prstGeom>
        <a:ln w="19050">
          <a:solidFill>
            <a:srgbClr val="FF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U43"/>
  <sheetViews>
    <sheetView tabSelected="1" workbookViewId="0">
      <selection activeCell="B4" sqref="B4:E4"/>
    </sheetView>
  </sheetViews>
  <sheetFormatPr baseColWidth="10" defaultRowHeight="12.75" x14ac:dyDescent="0.2"/>
  <cols>
    <col min="2" max="2" width="12.7109375" customWidth="1"/>
    <col min="3" max="4" width="25.7109375" customWidth="1"/>
    <col min="5" max="5" width="12.7109375" customWidth="1"/>
  </cols>
  <sheetData>
    <row r="1" spans="1:21" ht="15.95" customHeight="1" thickBot="1" x14ac:dyDescent="0.25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</row>
    <row r="2" spans="1:21" ht="24.95" customHeight="1" x14ac:dyDescent="0.2">
      <c r="A2" s="74"/>
      <c r="B2" s="267" t="s">
        <v>20</v>
      </c>
      <c r="C2" s="268"/>
      <c r="D2" s="268"/>
      <c r="E2" s="269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</row>
    <row r="3" spans="1:21" ht="24.95" customHeight="1" thickBot="1" x14ac:dyDescent="0.25">
      <c r="A3" s="74"/>
      <c r="B3" s="270" t="s">
        <v>70</v>
      </c>
      <c r="C3" s="271"/>
      <c r="D3" s="271"/>
      <c r="E3" s="272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</row>
    <row r="4" spans="1:21" ht="21.95" customHeight="1" thickBot="1" x14ac:dyDescent="0.25">
      <c r="A4" s="74"/>
      <c r="B4" s="273" t="s">
        <v>241</v>
      </c>
      <c r="C4" s="274"/>
      <c r="D4" s="274"/>
      <c r="E4" s="275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</row>
    <row r="5" spans="1:21" ht="20.100000000000001" customHeight="1" thickTop="1" x14ac:dyDescent="0.2">
      <c r="A5" s="74"/>
      <c r="B5" s="276" t="s">
        <v>18</v>
      </c>
      <c r="C5" s="277"/>
      <c r="D5" s="277"/>
      <c r="E5" s="278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</row>
    <row r="6" spans="1:21" ht="20.100000000000001" customHeight="1" x14ac:dyDescent="0.2">
      <c r="A6" s="74"/>
      <c r="B6" s="279"/>
      <c r="C6" s="280"/>
      <c r="D6" s="280"/>
      <c r="E6" s="281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</row>
    <row r="7" spans="1:21" ht="15" customHeight="1" x14ac:dyDescent="0.2">
      <c r="A7" s="74"/>
      <c r="B7" s="67"/>
      <c r="C7" s="263" t="s">
        <v>50</v>
      </c>
      <c r="D7" s="264"/>
      <c r="E7" s="68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</row>
    <row r="8" spans="1:21" ht="15" customHeight="1" x14ac:dyDescent="0.2">
      <c r="A8" s="74"/>
      <c r="B8" s="67"/>
      <c r="C8" s="265"/>
      <c r="D8" s="266"/>
      <c r="E8" s="68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</row>
    <row r="9" spans="1:21" ht="15" customHeight="1" x14ac:dyDescent="0.2">
      <c r="A9" s="74"/>
      <c r="B9" s="67"/>
      <c r="C9" s="70"/>
      <c r="D9" s="70"/>
      <c r="E9" s="68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</row>
    <row r="10" spans="1:21" ht="15" customHeight="1" x14ac:dyDescent="0.2">
      <c r="A10" s="74"/>
      <c r="B10" s="67"/>
      <c r="C10" s="282" t="s">
        <v>172</v>
      </c>
      <c r="D10" s="283"/>
      <c r="E10" s="68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</row>
    <row r="11" spans="1:21" ht="15" customHeight="1" x14ac:dyDescent="0.2">
      <c r="A11" s="74"/>
      <c r="B11" s="67"/>
      <c r="C11" s="284"/>
      <c r="D11" s="285"/>
      <c r="E11" s="68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</row>
    <row r="12" spans="1:21" ht="15" customHeight="1" x14ac:dyDescent="0.2">
      <c r="A12" s="74"/>
      <c r="B12" s="67"/>
      <c r="C12" s="69"/>
      <c r="D12" s="69"/>
      <c r="E12" s="68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</row>
    <row r="13" spans="1:21" ht="15" customHeight="1" x14ac:dyDescent="0.2">
      <c r="A13" s="74"/>
      <c r="B13" s="67"/>
      <c r="C13" s="282" t="s">
        <v>173</v>
      </c>
      <c r="D13" s="283"/>
      <c r="E13" s="68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</row>
    <row r="14" spans="1:21" ht="15" customHeight="1" x14ac:dyDescent="0.2">
      <c r="A14" s="74"/>
      <c r="B14" s="67"/>
      <c r="C14" s="284"/>
      <c r="D14" s="285"/>
      <c r="E14" s="68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</row>
    <row r="15" spans="1:21" ht="15" customHeight="1" x14ac:dyDescent="0.2">
      <c r="A15" s="74"/>
      <c r="B15" s="67"/>
      <c r="C15" s="69"/>
      <c r="D15" s="69"/>
      <c r="E15" s="68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</row>
    <row r="16" spans="1:21" ht="15" customHeight="1" x14ac:dyDescent="0.2">
      <c r="A16" s="74"/>
      <c r="B16" s="67"/>
      <c r="C16" s="263" t="s">
        <v>80</v>
      </c>
      <c r="D16" s="264"/>
      <c r="E16" s="68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</row>
    <row r="17" spans="1:21" ht="15" customHeight="1" x14ac:dyDescent="0.2">
      <c r="A17" s="74"/>
      <c r="B17" s="67"/>
      <c r="C17" s="265"/>
      <c r="D17" s="266"/>
      <c r="E17" s="68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</row>
    <row r="18" spans="1:21" ht="15" customHeight="1" x14ac:dyDescent="0.2">
      <c r="A18" s="74"/>
      <c r="B18" s="67"/>
      <c r="C18" s="70"/>
      <c r="D18" s="70"/>
      <c r="E18" s="68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</row>
    <row r="19" spans="1:21" ht="15" customHeight="1" x14ac:dyDescent="0.2">
      <c r="A19" s="74"/>
      <c r="B19" s="67"/>
      <c r="C19" s="263" t="s">
        <v>166</v>
      </c>
      <c r="D19" s="264"/>
      <c r="E19" s="68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</row>
    <row r="20" spans="1:21" ht="15" customHeight="1" x14ac:dyDescent="0.2">
      <c r="A20" s="74"/>
      <c r="B20" s="67"/>
      <c r="C20" s="265"/>
      <c r="D20" s="266"/>
      <c r="E20" s="68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</row>
    <row r="21" spans="1:21" ht="15" customHeight="1" x14ac:dyDescent="0.2">
      <c r="A21" s="74"/>
      <c r="B21" s="67"/>
      <c r="C21" s="69"/>
      <c r="D21" s="69"/>
      <c r="E21" s="68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</row>
    <row r="22" spans="1:21" ht="15" customHeight="1" x14ac:dyDescent="0.2">
      <c r="A22" s="74"/>
      <c r="B22" s="67"/>
      <c r="C22" s="263" t="s">
        <v>71</v>
      </c>
      <c r="D22" s="264"/>
      <c r="E22" s="68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</row>
    <row r="23" spans="1:21" ht="15" customHeight="1" x14ac:dyDescent="0.2">
      <c r="A23" s="74"/>
      <c r="B23" s="67"/>
      <c r="C23" s="265"/>
      <c r="D23" s="266"/>
      <c r="E23" s="68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</row>
    <row r="24" spans="1:21" ht="15" customHeight="1" thickBot="1" x14ac:dyDescent="0.25">
      <c r="A24" s="74"/>
      <c r="B24" s="71"/>
      <c r="C24" s="72"/>
      <c r="D24" s="72"/>
      <c r="E24" s="73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</row>
    <row r="25" spans="1:21" ht="13.5" thickTop="1" x14ac:dyDescent="0.2">
      <c r="A25" s="74"/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</row>
    <row r="26" spans="1:21" x14ac:dyDescent="0.2">
      <c r="A26" s="74"/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</row>
    <row r="27" spans="1:21" x14ac:dyDescent="0.2">
      <c r="A27" s="74"/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</row>
    <row r="28" spans="1:21" x14ac:dyDescent="0.2">
      <c r="A28" s="74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</row>
    <row r="29" spans="1:21" x14ac:dyDescent="0.2">
      <c r="A29" s="74"/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</row>
    <row r="30" spans="1:21" x14ac:dyDescent="0.2">
      <c r="A30" s="74"/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</row>
    <row r="31" spans="1:21" x14ac:dyDescent="0.2">
      <c r="A31" s="74"/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</row>
    <row r="32" spans="1:21" x14ac:dyDescent="0.2">
      <c r="A32" s="74"/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</row>
    <row r="33" spans="1:21" x14ac:dyDescent="0.2">
      <c r="A33" s="74"/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</row>
    <row r="34" spans="1:21" x14ac:dyDescent="0.2">
      <c r="A34" s="74"/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</row>
    <row r="35" spans="1:21" x14ac:dyDescent="0.2">
      <c r="A35" s="74"/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</row>
    <row r="36" spans="1:21" x14ac:dyDescent="0.2">
      <c r="A36" s="74"/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</row>
    <row r="37" spans="1:21" x14ac:dyDescent="0.2">
      <c r="A37" s="74"/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</row>
    <row r="38" spans="1:21" x14ac:dyDescent="0.2">
      <c r="A38" s="74"/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</row>
    <row r="39" spans="1:21" x14ac:dyDescent="0.2">
      <c r="A39" s="74"/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</row>
    <row r="40" spans="1:21" x14ac:dyDescent="0.2">
      <c r="A40" s="74"/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</row>
    <row r="41" spans="1:21" x14ac:dyDescent="0.2">
      <c r="A41" s="74"/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</row>
    <row r="42" spans="1:21" x14ac:dyDescent="0.2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</row>
    <row r="43" spans="1:21" x14ac:dyDescent="0.2">
      <c r="A43" s="74"/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</row>
  </sheetData>
  <sheetProtection password="DAAD" sheet="1" objects="1" scenarios="1"/>
  <mergeCells count="10">
    <mergeCell ref="C22:D23"/>
    <mergeCell ref="B2:E2"/>
    <mergeCell ref="B3:E3"/>
    <mergeCell ref="B4:E4"/>
    <mergeCell ref="B5:E6"/>
    <mergeCell ref="C10:D11"/>
    <mergeCell ref="C7:D8"/>
    <mergeCell ref="C16:D17"/>
    <mergeCell ref="C19:D20"/>
    <mergeCell ref="C13:D14"/>
  </mergeCells>
  <phoneticPr fontId="0" type="noConversion"/>
  <hyperlinks>
    <hyperlink ref="C10:D11" location="Datos!A1" display="CARGAR DATOS"/>
    <hyperlink ref="C22:D23" location="Ayuda!A1" display="AYUDA"/>
    <hyperlink ref="C7:D8" location="Instalar!A1" display="INSTALAR CODIGO DE BARRAS"/>
    <hyperlink ref="C16:D17" location="'Calculo Visado'!A1" display="CALCULAR VISADO"/>
    <hyperlink ref="C19:D20" location="'Planilla Visado'!A1" display="PLANILLA DE REGISTRO DE TRABAJOS"/>
    <hyperlink ref="C13:D14" location="'Datos Cliente'!A1" display="CARGAR DATOS DEL CLIENTE"/>
  </hyperlinks>
  <pageMargins left="0.75" right="0.75" top="1" bottom="1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R40"/>
  <sheetViews>
    <sheetView workbookViewId="0">
      <selection activeCell="A4" sqref="A4:B4"/>
    </sheetView>
  </sheetViews>
  <sheetFormatPr baseColWidth="10" defaultRowHeight="12.75" x14ac:dyDescent="0.2"/>
  <cols>
    <col min="1" max="1" width="70.7109375" customWidth="1"/>
  </cols>
  <sheetData>
    <row r="1" spans="1:18" ht="20.100000000000001" customHeight="1" x14ac:dyDescent="0.25">
      <c r="A1" s="424" t="s">
        <v>20</v>
      </c>
      <c r="B1" s="424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</row>
    <row r="2" spans="1:18" ht="20.100000000000001" customHeight="1" x14ac:dyDescent="0.25">
      <c r="A2" s="424" t="s">
        <v>21</v>
      </c>
      <c r="B2" s="424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</row>
    <row r="3" spans="1:18" ht="8.1" customHeight="1" x14ac:dyDescent="0.2">
      <c r="A3" s="425"/>
      <c r="B3" s="425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</row>
    <row r="4" spans="1:18" ht="20.100000000000001" customHeight="1" x14ac:dyDescent="0.2">
      <c r="A4" s="426" t="s">
        <v>22</v>
      </c>
      <c r="B4" s="426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</row>
    <row r="5" spans="1:18" ht="8.1" customHeight="1" x14ac:dyDescent="0.2">
      <c r="A5" s="423"/>
      <c r="B5" s="423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</row>
    <row r="6" spans="1:18" x14ac:dyDescent="0.2">
      <c r="A6" s="199"/>
      <c r="B6" s="199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1"/>
      <c r="Q6" s="191"/>
      <c r="R6" s="191"/>
    </row>
    <row r="7" spans="1:18" ht="15.95" customHeight="1" x14ac:dyDescent="0.2">
      <c r="A7" s="202" t="s">
        <v>23</v>
      </c>
      <c r="B7" s="201" t="s">
        <v>38</v>
      </c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</row>
    <row r="8" spans="1:18" ht="15.95" customHeight="1" x14ac:dyDescent="0.2">
      <c r="A8" s="202" t="s">
        <v>24</v>
      </c>
      <c r="B8" s="201" t="s">
        <v>39</v>
      </c>
      <c r="C8" s="191"/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</row>
    <row r="9" spans="1:18" ht="15.95" customHeight="1" x14ac:dyDescent="0.2">
      <c r="A9" s="202"/>
      <c r="B9" s="201" t="s">
        <v>40</v>
      </c>
      <c r="C9" s="191"/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</row>
    <row r="10" spans="1:18" ht="15.95" customHeight="1" x14ac:dyDescent="0.2">
      <c r="A10" s="202" t="s">
        <v>72</v>
      </c>
      <c r="B10" s="201" t="s">
        <v>41</v>
      </c>
      <c r="C10" s="191"/>
      <c r="D10" s="191"/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/>
    </row>
    <row r="11" spans="1:18" ht="15.95" customHeight="1" x14ac:dyDescent="0.2">
      <c r="A11" s="202" t="s">
        <v>256</v>
      </c>
      <c r="B11" s="201" t="s">
        <v>38</v>
      </c>
      <c r="C11" s="191"/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</row>
    <row r="12" spans="1:18" ht="15.95" customHeight="1" x14ac:dyDescent="0.2">
      <c r="A12" s="202" t="s">
        <v>257</v>
      </c>
      <c r="B12" s="201" t="s">
        <v>39</v>
      </c>
      <c r="C12" s="191"/>
      <c r="D12" s="191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</row>
    <row r="13" spans="1:18" ht="15.95" customHeight="1" x14ac:dyDescent="0.2">
      <c r="A13" s="202"/>
      <c r="B13" s="201" t="s">
        <v>38</v>
      </c>
      <c r="C13" s="191"/>
      <c r="D13" s="191"/>
      <c r="E13" s="191"/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1"/>
      <c r="R13" s="191"/>
    </row>
    <row r="14" spans="1:18" ht="15.95" customHeight="1" x14ac:dyDescent="0.2">
      <c r="A14" s="202" t="s">
        <v>259</v>
      </c>
      <c r="B14" s="201" t="s">
        <v>41</v>
      </c>
      <c r="C14" s="191"/>
      <c r="D14" s="191"/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191"/>
      <c r="R14" s="191"/>
    </row>
    <row r="15" spans="1:18" ht="15.95" customHeight="1" x14ac:dyDescent="0.4">
      <c r="A15" s="202" t="s">
        <v>258</v>
      </c>
      <c r="B15" s="10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</row>
    <row r="16" spans="1:18" ht="15.95" customHeight="1" x14ac:dyDescent="0.4">
      <c r="A16" s="202" t="s">
        <v>260</v>
      </c>
      <c r="B16" s="10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</row>
    <row r="17" spans="1:18" ht="15.95" customHeight="1" x14ac:dyDescent="0.2">
      <c r="A17" s="202" t="s">
        <v>261</v>
      </c>
      <c r="B17" s="201" t="s">
        <v>42</v>
      </c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</row>
    <row r="18" spans="1:18" ht="15.95" customHeight="1" x14ac:dyDescent="0.2">
      <c r="A18" s="202"/>
      <c r="B18" s="201" t="s">
        <v>43</v>
      </c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  <c r="R18" s="191"/>
    </row>
    <row r="19" spans="1:18" ht="15.95" customHeight="1" x14ac:dyDescent="0.4">
      <c r="A19" s="202" t="s">
        <v>25</v>
      </c>
      <c r="B19" s="10"/>
      <c r="C19" s="191"/>
      <c r="D19" s="191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191"/>
    </row>
    <row r="20" spans="1:18" ht="15.95" customHeight="1" x14ac:dyDescent="0.4">
      <c r="A20" s="202" t="s">
        <v>26</v>
      </c>
      <c r="B20" s="10"/>
      <c r="C20" s="191"/>
      <c r="D20" s="191"/>
      <c r="E20" s="191"/>
      <c r="F20" s="191"/>
      <c r="G20" s="191"/>
      <c r="H20" s="191"/>
      <c r="I20" s="191"/>
      <c r="J20" s="191"/>
      <c r="K20" s="191"/>
      <c r="L20" s="191"/>
      <c r="M20" s="191"/>
      <c r="N20" s="191"/>
      <c r="O20" s="191"/>
      <c r="P20" s="191"/>
      <c r="Q20" s="191"/>
      <c r="R20" s="191"/>
    </row>
    <row r="21" spans="1:18" ht="15.95" customHeight="1" x14ac:dyDescent="0.2">
      <c r="A21" s="202" t="s">
        <v>27</v>
      </c>
      <c r="B21" s="201" t="s">
        <v>44</v>
      </c>
      <c r="C21" s="191"/>
      <c r="D21" s="191"/>
      <c r="E21" s="191"/>
      <c r="F21" s="191"/>
      <c r="G21" s="191"/>
      <c r="H21" s="191"/>
      <c r="I21" s="191"/>
      <c r="J21" s="191"/>
      <c r="K21" s="191"/>
      <c r="L21" s="191"/>
      <c r="M21" s="191"/>
      <c r="N21" s="191"/>
      <c r="O21" s="191"/>
      <c r="P21" s="191"/>
      <c r="Q21" s="191"/>
      <c r="R21" s="191"/>
    </row>
    <row r="22" spans="1:18" ht="15.95" customHeight="1" x14ac:dyDescent="0.2">
      <c r="A22" s="202" t="s">
        <v>28</v>
      </c>
      <c r="B22" s="201" t="s">
        <v>45</v>
      </c>
      <c r="C22" s="191"/>
      <c r="D22" s="191"/>
      <c r="E22" s="191"/>
      <c r="F22" s="191"/>
      <c r="G22" s="191"/>
      <c r="H22" s="191"/>
      <c r="I22" s="191"/>
      <c r="J22" s="191"/>
      <c r="K22" s="191"/>
      <c r="L22" s="191"/>
      <c r="M22" s="191"/>
      <c r="N22" s="191"/>
      <c r="O22" s="191"/>
      <c r="P22" s="191"/>
      <c r="Q22" s="191"/>
      <c r="R22" s="191"/>
    </row>
    <row r="23" spans="1:18" ht="15.95" customHeight="1" x14ac:dyDescent="0.2">
      <c r="A23" s="202"/>
      <c r="B23" s="201" t="s">
        <v>39</v>
      </c>
      <c r="C23" s="191"/>
      <c r="D23" s="191"/>
      <c r="E23" s="191"/>
      <c r="F23" s="191"/>
      <c r="G23" s="191"/>
      <c r="H23" s="191"/>
      <c r="I23" s="191"/>
      <c r="J23" s="191"/>
      <c r="K23" s="191"/>
      <c r="L23" s="191"/>
      <c r="M23" s="191"/>
      <c r="N23" s="191"/>
      <c r="O23" s="191"/>
      <c r="P23" s="191"/>
      <c r="Q23" s="191"/>
      <c r="R23" s="191"/>
    </row>
    <row r="24" spans="1:18" ht="15.95" customHeight="1" x14ac:dyDescent="0.2">
      <c r="A24" s="202" t="s">
        <v>32</v>
      </c>
      <c r="B24" s="201" t="s">
        <v>45</v>
      </c>
      <c r="C24" s="191"/>
      <c r="D24" s="191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91"/>
      <c r="P24" s="191"/>
      <c r="Q24" s="191"/>
      <c r="R24" s="191"/>
    </row>
    <row r="25" spans="1:18" ht="15.95" customHeight="1" x14ac:dyDescent="0.2">
      <c r="A25" s="202" t="s">
        <v>33</v>
      </c>
      <c r="B25" s="201" t="s">
        <v>46</v>
      </c>
      <c r="C25" s="191"/>
      <c r="D25" s="191"/>
      <c r="E25" s="191"/>
      <c r="F25" s="191"/>
      <c r="G25" s="191"/>
      <c r="H25" s="191"/>
      <c r="I25" s="191"/>
      <c r="J25" s="191"/>
      <c r="K25" s="191"/>
      <c r="L25" s="191"/>
      <c r="M25" s="191"/>
      <c r="N25" s="191"/>
      <c r="O25" s="191"/>
      <c r="P25" s="191"/>
      <c r="Q25" s="191"/>
      <c r="R25" s="191"/>
    </row>
    <row r="26" spans="1:18" ht="15.95" customHeight="1" x14ac:dyDescent="0.2">
      <c r="A26" s="202" t="s">
        <v>34</v>
      </c>
      <c r="B26" s="201" t="s">
        <v>47</v>
      </c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91"/>
      <c r="P26" s="191"/>
      <c r="Q26" s="191"/>
      <c r="R26" s="191"/>
    </row>
    <row r="27" spans="1:18" ht="15.95" customHeight="1" x14ac:dyDescent="0.4">
      <c r="A27" s="202"/>
      <c r="B27" s="10"/>
      <c r="C27" s="191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P27" s="191"/>
      <c r="Q27" s="191"/>
      <c r="R27" s="191"/>
    </row>
    <row r="28" spans="1:18" ht="15.95" customHeight="1" x14ac:dyDescent="0.2">
      <c r="A28" s="202" t="s">
        <v>35</v>
      </c>
      <c r="B28" s="422" t="s">
        <v>48</v>
      </c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1"/>
    </row>
    <row r="29" spans="1:18" ht="15.95" customHeight="1" x14ac:dyDescent="0.2">
      <c r="A29" s="202" t="s">
        <v>36</v>
      </c>
      <c r="B29" s="422"/>
      <c r="C29" s="191"/>
      <c r="D29" s="191"/>
      <c r="E29" s="191"/>
      <c r="F29" s="191"/>
      <c r="G29" s="191"/>
      <c r="H29" s="191"/>
      <c r="I29" s="191"/>
      <c r="J29" s="191"/>
      <c r="K29" s="191"/>
      <c r="L29" s="191"/>
      <c r="M29" s="191"/>
      <c r="N29" s="191"/>
      <c r="O29" s="191"/>
      <c r="P29" s="191"/>
      <c r="Q29" s="191"/>
      <c r="R29" s="191"/>
    </row>
    <row r="30" spans="1:18" ht="15.95" customHeight="1" x14ac:dyDescent="0.4">
      <c r="A30" s="202" t="s">
        <v>37</v>
      </c>
      <c r="B30" s="10"/>
      <c r="C30" s="191"/>
      <c r="D30" s="191"/>
      <c r="E30" s="191"/>
      <c r="F30" s="191"/>
      <c r="G30" s="191"/>
      <c r="H30" s="191"/>
      <c r="I30" s="191"/>
      <c r="J30" s="191"/>
      <c r="K30" s="191"/>
      <c r="L30" s="191"/>
      <c r="M30" s="191"/>
      <c r="N30" s="191"/>
      <c r="O30" s="191"/>
      <c r="P30" s="191"/>
      <c r="Q30" s="191"/>
      <c r="R30" s="191"/>
    </row>
    <row r="31" spans="1:18" ht="15.95" customHeight="1" x14ac:dyDescent="0.4">
      <c r="A31" s="202"/>
      <c r="B31" s="10"/>
      <c r="C31" s="191"/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1"/>
      <c r="O31" s="191"/>
      <c r="P31" s="191"/>
      <c r="Q31" s="191"/>
      <c r="R31" s="191"/>
    </row>
    <row r="32" spans="1:18" ht="15.95" customHeight="1" x14ac:dyDescent="0.4">
      <c r="A32" s="202" t="s">
        <v>73</v>
      </c>
      <c r="B32" s="10"/>
      <c r="C32" s="191"/>
      <c r="D32" s="191"/>
      <c r="E32" s="191"/>
      <c r="F32" s="191"/>
      <c r="G32" s="191"/>
      <c r="H32" s="191"/>
      <c r="I32" s="191"/>
      <c r="J32" s="191"/>
      <c r="K32" s="191"/>
      <c r="L32" s="191"/>
      <c r="M32" s="191"/>
      <c r="N32" s="191"/>
      <c r="O32" s="191"/>
      <c r="P32" s="191"/>
      <c r="Q32" s="191"/>
      <c r="R32" s="191"/>
    </row>
    <row r="33" spans="1:18" ht="15.95" customHeight="1" x14ac:dyDescent="0.4">
      <c r="A33" s="202" t="s">
        <v>74</v>
      </c>
      <c r="B33" s="10"/>
      <c r="C33" s="191"/>
      <c r="D33" s="191"/>
      <c r="E33" s="191"/>
      <c r="F33" s="191"/>
      <c r="G33" s="191"/>
      <c r="H33" s="191"/>
      <c r="I33" s="191"/>
      <c r="J33" s="191"/>
      <c r="K33" s="191"/>
      <c r="L33" s="191"/>
      <c r="M33" s="191"/>
      <c r="N33" s="191"/>
      <c r="O33" s="191"/>
      <c r="P33" s="191"/>
      <c r="Q33" s="191"/>
      <c r="R33" s="191"/>
    </row>
    <row r="34" spans="1:18" ht="15.95" customHeight="1" x14ac:dyDescent="0.4">
      <c r="A34" s="203"/>
      <c r="B34" s="10"/>
      <c r="C34" s="191"/>
      <c r="D34" s="191"/>
      <c r="E34" s="191"/>
      <c r="F34" s="191"/>
      <c r="G34" s="191"/>
      <c r="H34" s="191"/>
      <c r="I34" s="191"/>
      <c r="J34" s="191"/>
      <c r="K34" s="191"/>
      <c r="L34" s="191"/>
      <c r="M34" s="191"/>
      <c r="N34" s="191"/>
      <c r="O34" s="191"/>
      <c r="P34" s="191"/>
      <c r="Q34" s="191"/>
      <c r="R34" s="191"/>
    </row>
    <row r="35" spans="1:18" ht="15" customHeight="1" x14ac:dyDescent="0.2">
      <c r="A35" s="204"/>
      <c r="B35" s="191"/>
      <c r="C35" s="191"/>
      <c r="D35" s="191"/>
      <c r="E35" s="191"/>
      <c r="F35" s="191"/>
      <c r="G35" s="191"/>
      <c r="H35" s="191"/>
      <c r="I35" s="191"/>
      <c r="J35" s="191"/>
      <c r="K35" s="191"/>
      <c r="L35" s="191"/>
      <c r="M35" s="191"/>
      <c r="N35" s="191"/>
      <c r="O35" s="191"/>
      <c r="P35" s="191"/>
      <c r="Q35" s="191"/>
      <c r="R35" s="191"/>
    </row>
    <row r="36" spans="1:18" ht="15" customHeight="1" x14ac:dyDescent="0.2">
      <c r="A36" s="204"/>
      <c r="B36" s="1"/>
      <c r="C36" s="1"/>
      <c r="D36" s="1"/>
      <c r="E36" s="191"/>
      <c r="F36" s="191"/>
      <c r="G36" s="191"/>
      <c r="H36" s="191"/>
      <c r="I36" s="191"/>
      <c r="J36" s="191"/>
      <c r="K36" s="191"/>
      <c r="L36" s="191"/>
      <c r="M36" s="191"/>
      <c r="N36" s="191"/>
      <c r="O36" s="191"/>
      <c r="P36" s="191"/>
      <c r="Q36" s="191"/>
      <c r="R36" s="191"/>
    </row>
    <row r="37" spans="1:18" ht="20.100000000000001" customHeight="1" x14ac:dyDescent="0.2">
      <c r="A37" s="204"/>
      <c r="B37" s="1"/>
      <c r="C37" s="8" t="s">
        <v>19</v>
      </c>
      <c r="D37" s="1"/>
      <c r="E37" s="191"/>
      <c r="F37" s="191"/>
      <c r="G37" s="191"/>
      <c r="H37" s="191"/>
      <c r="I37" s="191"/>
      <c r="J37" s="191"/>
      <c r="K37" s="191"/>
      <c r="L37" s="191"/>
      <c r="M37" s="191"/>
      <c r="N37" s="191"/>
      <c r="O37" s="191"/>
      <c r="P37" s="191"/>
      <c r="Q37" s="191"/>
      <c r="R37" s="191"/>
    </row>
    <row r="38" spans="1:18" ht="15" customHeight="1" x14ac:dyDescent="0.2">
      <c r="A38" s="204"/>
      <c r="B38" s="1"/>
      <c r="C38" s="1"/>
      <c r="D38" s="1"/>
      <c r="E38" s="191"/>
      <c r="F38" s="191"/>
      <c r="G38" s="191"/>
      <c r="H38" s="191"/>
      <c r="I38" s="191"/>
      <c r="J38" s="191"/>
      <c r="K38" s="191"/>
      <c r="L38" s="191"/>
      <c r="M38" s="191"/>
      <c r="N38" s="191"/>
      <c r="O38" s="191"/>
      <c r="P38" s="191"/>
      <c r="Q38" s="191"/>
      <c r="R38" s="191"/>
    </row>
    <row r="39" spans="1:18" ht="15" customHeight="1" x14ac:dyDescent="0.2">
      <c r="A39" s="204"/>
      <c r="B39" s="191"/>
      <c r="C39" s="191"/>
      <c r="D39" s="191"/>
      <c r="E39" s="191"/>
      <c r="F39" s="191"/>
      <c r="G39" s="191"/>
      <c r="H39" s="191"/>
      <c r="I39" s="191"/>
      <c r="J39" s="191"/>
      <c r="K39" s="191"/>
      <c r="L39" s="191"/>
      <c r="M39" s="191"/>
      <c r="N39" s="191"/>
      <c r="O39" s="191"/>
      <c r="P39" s="191"/>
      <c r="Q39" s="191"/>
      <c r="R39" s="191"/>
    </row>
    <row r="40" spans="1:18" ht="15" customHeight="1" x14ac:dyDescent="0.2">
      <c r="A40" s="9"/>
    </row>
  </sheetData>
  <sheetProtection password="DAAD" sheet="1" objects="1" scenarios="1"/>
  <mergeCells count="6">
    <mergeCell ref="B28:B29"/>
    <mergeCell ref="A5:B5"/>
    <mergeCell ref="A1:B1"/>
    <mergeCell ref="A2:B2"/>
    <mergeCell ref="A3:B3"/>
    <mergeCell ref="A4:B4"/>
  </mergeCells>
  <phoneticPr fontId="0" type="noConversion"/>
  <hyperlinks>
    <hyperlink ref="C37" location="Principal!A1" display="VOLVER"/>
  </hyperlinks>
  <pageMargins left="0.75" right="0.75" top="1" bottom="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I40"/>
  <sheetViews>
    <sheetView workbookViewId="0">
      <selection activeCell="H8" sqref="H8:H9"/>
    </sheetView>
  </sheetViews>
  <sheetFormatPr baseColWidth="10" defaultRowHeight="12.75" x14ac:dyDescent="0.2"/>
  <cols>
    <col min="1" max="3" width="12.7109375" customWidth="1"/>
    <col min="4" max="4" width="15.7109375" customWidth="1"/>
    <col min="5" max="5" width="15.28515625" customWidth="1"/>
    <col min="7" max="7" width="5.7109375" customWidth="1"/>
    <col min="8" max="8" width="35.7109375" customWidth="1"/>
    <col min="9" max="9" width="5.7109375" customWidth="1"/>
  </cols>
  <sheetData>
    <row r="1" spans="1:9" ht="20.100000000000001" customHeight="1" thickBot="1" x14ac:dyDescent="0.25">
      <c r="A1" s="289" t="s">
        <v>49</v>
      </c>
      <c r="B1" s="289"/>
      <c r="C1" s="289"/>
      <c r="D1" s="289"/>
      <c r="E1" s="289"/>
    </row>
    <row r="2" spans="1:9" ht="17.100000000000001" customHeight="1" thickTop="1" x14ac:dyDescent="0.2">
      <c r="A2" s="290" t="s">
        <v>55</v>
      </c>
      <c r="B2" s="291"/>
      <c r="C2" s="291"/>
      <c r="D2" s="291"/>
      <c r="E2" s="292"/>
    </row>
    <row r="3" spans="1:9" ht="14.1" customHeight="1" x14ac:dyDescent="0.2">
      <c r="A3" s="293" t="s">
        <v>56</v>
      </c>
      <c r="B3" s="294"/>
      <c r="C3" s="294"/>
      <c r="D3" s="294"/>
      <c r="E3" s="295"/>
      <c r="G3" s="23"/>
      <c r="H3" s="23"/>
      <c r="I3" s="23"/>
    </row>
    <row r="4" spans="1:9" ht="14.1" customHeight="1" thickBot="1" x14ac:dyDescent="0.25">
      <c r="A4" s="296" t="s">
        <v>240</v>
      </c>
      <c r="B4" s="297"/>
      <c r="C4" s="297"/>
      <c r="D4" s="297"/>
      <c r="E4" s="298"/>
      <c r="G4" s="23"/>
      <c r="H4" s="24"/>
      <c r="I4" s="23"/>
    </row>
    <row r="5" spans="1:9" ht="12" customHeight="1" thickTop="1" x14ac:dyDescent="0.2">
      <c r="A5" s="2"/>
      <c r="B5" s="2"/>
      <c r="C5" s="2"/>
      <c r="D5" s="2"/>
      <c r="E5" s="2"/>
      <c r="G5" s="23"/>
      <c r="H5" s="23"/>
      <c r="I5" s="23"/>
    </row>
    <row r="6" spans="1:9" ht="22.5" x14ac:dyDescent="0.2">
      <c r="A6" s="13" t="s">
        <v>57</v>
      </c>
      <c r="B6" s="6" t="str">
        <f>UPPER(Datos!B2)</f>
        <v/>
      </c>
      <c r="C6" s="6"/>
      <c r="D6" s="15" t="s">
        <v>60</v>
      </c>
      <c r="E6" s="6">
        <f>Datos!B3</f>
        <v>0</v>
      </c>
    </row>
    <row r="7" spans="1:9" x14ac:dyDescent="0.2">
      <c r="A7" s="2"/>
      <c r="B7" s="2"/>
      <c r="C7" s="2"/>
      <c r="D7" s="2"/>
      <c r="E7" s="2"/>
      <c r="G7" s="1"/>
      <c r="H7" s="1"/>
      <c r="I7" s="1"/>
    </row>
    <row r="8" spans="1:9" x14ac:dyDescent="0.2">
      <c r="A8" s="14" t="s">
        <v>58</v>
      </c>
      <c r="B8" s="2" t="str">
        <f>UPPER(Datos!B5)</f>
        <v/>
      </c>
      <c r="C8" s="2"/>
      <c r="D8" s="16" t="s">
        <v>61</v>
      </c>
      <c r="E8" s="2">
        <f>Datos!B7</f>
        <v>0</v>
      </c>
      <c r="G8" s="1"/>
      <c r="H8" s="286" t="s">
        <v>176</v>
      </c>
      <c r="I8" s="1"/>
    </row>
    <row r="9" spans="1:9" x14ac:dyDescent="0.2">
      <c r="A9" s="14" t="s">
        <v>59</v>
      </c>
      <c r="B9" s="2" t="str">
        <f>UPPER(Datos!B6)</f>
        <v/>
      </c>
      <c r="C9" s="2"/>
      <c r="D9" s="16" t="s">
        <v>62</v>
      </c>
      <c r="E9" s="12" t="str">
        <f>UPPER(Datos!B8)</f>
        <v/>
      </c>
      <c r="G9" s="1"/>
      <c r="H9" s="287"/>
      <c r="I9" s="1"/>
    </row>
    <row r="10" spans="1:9" x14ac:dyDescent="0.2">
      <c r="A10" s="2"/>
      <c r="B10" s="2"/>
      <c r="C10" s="2"/>
      <c r="D10" s="2"/>
      <c r="E10" s="2"/>
      <c r="G10" s="1"/>
      <c r="H10" s="1"/>
      <c r="I10" s="1"/>
    </row>
    <row r="11" spans="1:9" x14ac:dyDescent="0.2">
      <c r="A11" s="14" t="s">
        <v>63</v>
      </c>
      <c r="B11" s="2" t="str">
        <f>UPPER(CONCATENATE(Datos!B9,Datos!C9))</f>
        <v/>
      </c>
      <c r="C11" s="2"/>
      <c r="D11" s="2"/>
      <c r="E11" s="2"/>
      <c r="G11" s="1"/>
      <c r="H11" s="286" t="s">
        <v>178</v>
      </c>
      <c r="I11" s="1"/>
    </row>
    <row r="12" spans="1:9" ht="12" customHeight="1" x14ac:dyDescent="0.2">
      <c r="A12" s="2"/>
      <c r="B12" s="2"/>
      <c r="C12" s="2"/>
      <c r="D12" s="2"/>
      <c r="E12" s="2"/>
      <c r="G12" s="1"/>
      <c r="H12" s="287"/>
      <c r="I12" s="1"/>
    </row>
    <row r="13" spans="1:9" ht="12" customHeight="1" x14ac:dyDescent="0.2">
      <c r="A13" s="2"/>
      <c r="B13" s="2"/>
      <c r="C13" s="2"/>
      <c r="D13" s="2"/>
      <c r="E13" s="2"/>
      <c r="G13" s="1"/>
      <c r="H13" s="1"/>
      <c r="I13" s="1"/>
    </row>
    <row r="14" spans="1:9" x14ac:dyDescent="0.2">
      <c r="A14" s="2"/>
      <c r="B14" s="14" t="s">
        <v>64</v>
      </c>
      <c r="C14" s="14" t="s">
        <v>65</v>
      </c>
      <c r="D14" s="14"/>
      <c r="E14" s="14"/>
    </row>
    <row r="15" spans="1:9" x14ac:dyDescent="0.2">
      <c r="A15" s="2"/>
      <c r="B15" s="3">
        <f>Datos!B11</f>
        <v>0</v>
      </c>
      <c r="C15" s="4">
        <f>Datos!B10</f>
        <v>0</v>
      </c>
      <c r="D15" s="3"/>
      <c r="E15" s="4"/>
    </row>
    <row r="16" spans="1:9" x14ac:dyDescent="0.2">
      <c r="A16" s="2"/>
      <c r="B16" s="2"/>
      <c r="C16" s="3"/>
      <c r="D16" s="4"/>
      <c r="E16" s="3"/>
    </row>
    <row r="17" spans="1:8" ht="30.95" customHeight="1" x14ac:dyDescent="0.2">
      <c r="B17" s="5" t="e">
        <f>IF(Datos!L3=26,Datos!L2,"")</f>
        <v>#N/A</v>
      </c>
    </row>
    <row r="18" spans="1:8" ht="18" customHeight="1" x14ac:dyDescent="0.2">
      <c r="B18" s="52" t="e">
        <f>IF(Datos!L3=26,Datos!L2,"FALTAN DATOS!!!")</f>
        <v>#N/A</v>
      </c>
      <c r="H18" s="257"/>
    </row>
    <row r="19" spans="1:8" ht="18" customHeight="1" x14ac:dyDescent="0.2">
      <c r="A19" s="51" t="str">
        <f>IF(Datos!B3="","FALTA MATRICULA DEL PROFESIONAL!!!","")</f>
        <v>FALTA MATRICULA DEL PROFESIONAL!!!</v>
      </c>
      <c r="D19" s="259" t="s">
        <v>262</v>
      </c>
      <c r="E19" s="260" t="str">
        <f>CONCATENATE("00",Datos!B3,Datos!B4)</f>
        <v>00</v>
      </c>
      <c r="H19" s="258"/>
    </row>
    <row r="20" spans="1:8" ht="18" customHeight="1" x14ac:dyDescent="0.2">
      <c r="B20" s="51" t="str">
        <f>IF(Datos!B4="","FALTA DIGITO MATRICULA DEFINITIVA / PROVISORIA!!!","")</f>
        <v>FALTA DIGITO MATRICULA DEFINITIVA / PROVISORIA!!!</v>
      </c>
      <c r="C20" s="29"/>
      <c r="D20" s="29"/>
      <c r="E20" s="29"/>
    </row>
    <row r="21" spans="1:8" x14ac:dyDescent="0.2">
      <c r="A21" s="21" t="s">
        <v>67</v>
      </c>
      <c r="B21" s="20"/>
      <c r="C21" s="19"/>
      <c r="D21" s="19"/>
      <c r="E21" s="19"/>
    </row>
    <row r="22" spans="1:8" ht="12" customHeight="1" x14ac:dyDescent="0.2">
      <c r="C22" s="3"/>
      <c r="D22" s="4"/>
      <c r="E22" s="3"/>
    </row>
    <row r="23" spans="1:8" x14ac:dyDescent="0.2">
      <c r="A23" s="288" t="s">
        <v>66</v>
      </c>
      <c r="B23" s="288"/>
      <c r="C23" s="288"/>
      <c r="D23" s="288"/>
      <c r="E23" s="288"/>
    </row>
    <row r="25" spans="1:8" ht="22.5" x14ac:dyDescent="0.2">
      <c r="A25" s="17" t="s">
        <v>57</v>
      </c>
      <c r="B25" s="6" t="str">
        <f>UPPER(Datos!B2)</f>
        <v/>
      </c>
      <c r="C25" s="18"/>
      <c r="D25" s="15" t="s">
        <v>60</v>
      </c>
      <c r="E25" s="6">
        <f>Datos!B3</f>
        <v>0</v>
      </c>
    </row>
    <row r="27" spans="1:8" x14ac:dyDescent="0.2">
      <c r="A27" s="14" t="s">
        <v>63</v>
      </c>
      <c r="B27" s="2" t="str">
        <f>UPPER(CONCATENATE(Datos!B9,Datos!C9))</f>
        <v/>
      </c>
    </row>
    <row r="29" spans="1:8" x14ac:dyDescent="0.2">
      <c r="B29" s="14" t="s">
        <v>64</v>
      </c>
      <c r="C29" s="14" t="s">
        <v>65</v>
      </c>
      <c r="D29" s="14"/>
      <c r="E29" s="14"/>
    </row>
    <row r="30" spans="1:8" x14ac:dyDescent="0.2">
      <c r="B30" s="3">
        <f>Datos!B11</f>
        <v>0</v>
      </c>
      <c r="C30" s="4">
        <f>Datos!B10</f>
        <v>0</v>
      </c>
      <c r="D30" s="3"/>
      <c r="E30" s="4"/>
    </row>
    <row r="32" spans="1:8" x14ac:dyDescent="0.2">
      <c r="A32" s="21" t="s">
        <v>69</v>
      </c>
      <c r="B32" s="19"/>
      <c r="C32" s="19"/>
      <c r="D32" s="19"/>
      <c r="E32" s="19"/>
    </row>
    <row r="34" spans="1:5" ht="22.5" x14ac:dyDescent="0.2">
      <c r="A34" s="17" t="s">
        <v>57</v>
      </c>
      <c r="B34" s="6" t="str">
        <f>UPPER(Datos!B2)</f>
        <v/>
      </c>
      <c r="C34" s="18"/>
      <c r="D34" s="15" t="s">
        <v>60</v>
      </c>
      <c r="E34" s="6">
        <f>Datos!B3</f>
        <v>0</v>
      </c>
    </row>
    <row r="36" spans="1:5" x14ac:dyDescent="0.2">
      <c r="A36" s="14" t="s">
        <v>63</v>
      </c>
      <c r="B36" s="2" t="str">
        <f>UPPER(CONCATENATE(Datos!B9,Datos!C9))</f>
        <v/>
      </c>
    </row>
    <row r="37" spans="1:5" x14ac:dyDescent="0.2">
      <c r="A37" s="14"/>
      <c r="B37" s="2"/>
    </row>
    <row r="38" spans="1:5" x14ac:dyDescent="0.2">
      <c r="B38" s="14" t="s">
        <v>64</v>
      </c>
      <c r="C38" s="14" t="s">
        <v>65</v>
      </c>
      <c r="D38" s="14"/>
      <c r="E38" s="14"/>
    </row>
    <row r="39" spans="1:5" x14ac:dyDescent="0.2">
      <c r="B39" s="3">
        <f>Datos!B11</f>
        <v>0</v>
      </c>
      <c r="C39" s="4">
        <f>Datos!B10</f>
        <v>0</v>
      </c>
      <c r="D39" s="3"/>
      <c r="E39" s="4"/>
    </row>
    <row r="40" spans="1:5" x14ac:dyDescent="0.2">
      <c r="A40" s="22" t="s">
        <v>68</v>
      </c>
    </row>
  </sheetData>
  <sheetProtection password="DAAD" sheet="1" objects="1" scenarios="1"/>
  <mergeCells count="7">
    <mergeCell ref="H8:H9"/>
    <mergeCell ref="H11:H12"/>
    <mergeCell ref="A23:E23"/>
    <mergeCell ref="A1:E1"/>
    <mergeCell ref="A2:E2"/>
    <mergeCell ref="A3:E3"/>
    <mergeCell ref="A4:E4"/>
  </mergeCells>
  <phoneticPr fontId="0" type="noConversion"/>
  <hyperlinks>
    <hyperlink ref="H8" location="Principal!A1" display="VOLVER"/>
    <hyperlink ref="H11:H12" location="Datos!A1" display="VOLVER A DATOS DEL PROFESIONAL"/>
  </hyperlinks>
  <pageMargins left="0.23622047244094491" right="0.19685039370078741" top="0.23622047244094491" bottom="0" header="0" footer="0"/>
  <pageSetup paperSize="1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I42"/>
  <sheetViews>
    <sheetView workbookViewId="0">
      <selection activeCell="H8" sqref="H8:H9"/>
    </sheetView>
  </sheetViews>
  <sheetFormatPr baseColWidth="10" defaultRowHeight="12.75" x14ac:dyDescent="0.2"/>
  <cols>
    <col min="1" max="3" width="12.7109375" customWidth="1"/>
    <col min="4" max="4" width="15.7109375" customWidth="1"/>
    <col min="5" max="5" width="15.28515625" customWidth="1"/>
    <col min="7" max="7" width="5.7109375" customWidth="1"/>
    <col min="8" max="8" width="30.7109375" customWidth="1"/>
    <col min="9" max="9" width="5.7109375" customWidth="1"/>
  </cols>
  <sheetData>
    <row r="1" spans="1:9" ht="20.100000000000001" customHeight="1" thickBot="1" x14ac:dyDescent="0.25">
      <c r="A1" s="289" t="s">
        <v>49</v>
      </c>
      <c r="B1" s="289"/>
      <c r="C1" s="289"/>
      <c r="D1" s="289"/>
      <c r="E1" s="289"/>
    </row>
    <row r="2" spans="1:9" ht="17.100000000000001" customHeight="1" thickTop="1" x14ac:dyDescent="0.2">
      <c r="A2" s="290" t="s">
        <v>55</v>
      </c>
      <c r="B2" s="291"/>
      <c r="C2" s="291"/>
      <c r="D2" s="291"/>
      <c r="E2" s="292"/>
    </row>
    <row r="3" spans="1:9" ht="14.1" customHeight="1" x14ac:dyDescent="0.2">
      <c r="A3" s="293" t="s">
        <v>56</v>
      </c>
      <c r="B3" s="294"/>
      <c r="C3" s="294"/>
      <c r="D3" s="294"/>
      <c r="E3" s="295"/>
    </row>
    <row r="4" spans="1:9" ht="14.1" customHeight="1" thickBot="1" x14ac:dyDescent="0.25">
      <c r="A4" s="296" t="s">
        <v>240</v>
      </c>
      <c r="B4" s="297"/>
      <c r="C4" s="297"/>
      <c r="D4" s="297"/>
      <c r="E4" s="298"/>
    </row>
    <row r="5" spans="1:9" ht="12" customHeight="1" thickTop="1" x14ac:dyDescent="0.2">
      <c r="A5" s="2"/>
      <c r="B5" s="2"/>
      <c r="C5" s="2"/>
      <c r="D5" s="2"/>
      <c r="E5" s="2"/>
    </row>
    <row r="6" spans="1:9" ht="22.5" x14ac:dyDescent="0.2">
      <c r="A6" s="13" t="s">
        <v>237</v>
      </c>
      <c r="B6" s="6" t="str">
        <f>UPPER('Datos Cliente'!B2)</f>
        <v/>
      </c>
      <c r="C6" s="6"/>
      <c r="D6" s="15" t="s">
        <v>169</v>
      </c>
      <c r="E6" s="6">
        <f>'Datos Cliente'!B3</f>
        <v>0</v>
      </c>
    </row>
    <row r="7" spans="1:9" x14ac:dyDescent="0.2">
      <c r="A7" s="2"/>
      <c r="B7" s="2"/>
      <c r="C7" s="2"/>
      <c r="D7" s="2"/>
      <c r="E7" s="2"/>
      <c r="G7" s="1"/>
      <c r="H7" s="1"/>
      <c r="I7" s="1"/>
    </row>
    <row r="8" spans="1:9" x14ac:dyDescent="0.2">
      <c r="A8" s="14" t="s">
        <v>58</v>
      </c>
      <c r="B8" s="2" t="str">
        <f>UPPER('Datos Cliente'!B5)</f>
        <v/>
      </c>
      <c r="C8" s="2"/>
      <c r="D8" s="16" t="s">
        <v>61</v>
      </c>
      <c r="E8" s="2">
        <f>'Datos Cliente'!B7</f>
        <v>0</v>
      </c>
      <c r="G8" s="1"/>
      <c r="H8" s="286" t="s">
        <v>176</v>
      </c>
      <c r="I8" s="1"/>
    </row>
    <row r="9" spans="1:9" x14ac:dyDescent="0.2">
      <c r="A9" s="14" t="s">
        <v>59</v>
      </c>
      <c r="B9" s="2" t="str">
        <f>UPPER('Datos Cliente'!B6)</f>
        <v/>
      </c>
      <c r="C9" s="2"/>
      <c r="D9" s="16" t="s">
        <v>62</v>
      </c>
      <c r="E9" s="12" t="str">
        <f>UPPER('Datos Cliente'!B8)</f>
        <v/>
      </c>
      <c r="G9" s="1"/>
      <c r="H9" s="287"/>
      <c r="I9" s="1"/>
    </row>
    <row r="10" spans="1:9" x14ac:dyDescent="0.2">
      <c r="A10" s="2"/>
      <c r="B10" s="2"/>
      <c r="C10" s="2"/>
      <c r="D10" s="2"/>
      <c r="E10" s="2"/>
      <c r="G10" s="1"/>
      <c r="H10" s="1"/>
      <c r="I10" s="1"/>
    </row>
    <row r="11" spans="1:9" x14ac:dyDescent="0.2">
      <c r="A11" s="14" t="s">
        <v>63</v>
      </c>
      <c r="B11" s="2" t="str">
        <f>UPPER(CONCATENATE('Datos Cliente'!B9," - ",'Datos Cliente'!B4))</f>
        <v xml:space="preserve"> - </v>
      </c>
      <c r="C11" s="2"/>
      <c r="D11" s="2"/>
      <c r="E11" s="2"/>
      <c r="G11" s="1"/>
      <c r="H11" s="286" t="s">
        <v>177</v>
      </c>
      <c r="I11" s="1"/>
    </row>
    <row r="12" spans="1:9" ht="12" customHeight="1" x14ac:dyDescent="0.2">
      <c r="A12" s="2"/>
      <c r="B12" s="2" t="str">
        <f>CONCATENATE(UPPER(Datos!B2), " MAT. Nº ",Datos!B3)</f>
        <v xml:space="preserve"> MAT. Nº </v>
      </c>
      <c r="C12" s="2"/>
      <c r="E12" s="2"/>
      <c r="G12" s="1"/>
      <c r="H12" s="287"/>
      <c r="I12" s="1"/>
    </row>
    <row r="13" spans="1:9" ht="12" customHeight="1" x14ac:dyDescent="0.2">
      <c r="A13" s="2"/>
      <c r="B13" s="2"/>
      <c r="C13" s="2"/>
      <c r="D13" s="2"/>
      <c r="E13" s="2"/>
      <c r="G13" s="1"/>
      <c r="H13" s="1"/>
      <c r="I13" s="1"/>
    </row>
    <row r="14" spans="1:9" x14ac:dyDescent="0.2">
      <c r="A14" s="2"/>
      <c r="B14" s="14" t="s">
        <v>64</v>
      </c>
      <c r="C14" s="14" t="s">
        <v>65</v>
      </c>
      <c r="D14" s="14"/>
      <c r="E14" s="14"/>
      <c r="G14" s="1"/>
      <c r="H14" s="299" t="s">
        <v>221</v>
      </c>
      <c r="I14" s="1"/>
    </row>
    <row r="15" spans="1:9" x14ac:dyDescent="0.2">
      <c r="A15" s="2"/>
      <c r="B15" s="3">
        <f>'Datos Cliente'!B11</f>
        <v>0</v>
      </c>
      <c r="C15" s="4">
        <f>'Datos Cliente'!B10</f>
        <v>0</v>
      </c>
      <c r="D15" s="3"/>
      <c r="E15" s="4"/>
      <c r="G15" s="1"/>
      <c r="H15" s="300"/>
      <c r="I15" s="1"/>
    </row>
    <row r="16" spans="1:9" ht="12" customHeight="1" x14ac:dyDescent="0.2">
      <c r="A16" s="2"/>
      <c r="B16" s="2"/>
      <c r="C16" s="3"/>
      <c r="D16" s="4"/>
      <c r="E16" s="3"/>
      <c r="G16" s="1"/>
      <c r="H16" s="1"/>
      <c r="I16" s="1"/>
    </row>
    <row r="17" spans="1:9" ht="30.95" customHeight="1" x14ac:dyDescent="0.2">
      <c r="B17" s="5" t="str">
        <f>IF('Datos Cliente'!K3=26,'Datos Cliente'!K2," ")</f>
        <v xml:space="preserve"> </v>
      </c>
      <c r="G17" s="7"/>
      <c r="H17" s="7"/>
      <c r="I17" s="7"/>
    </row>
    <row r="18" spans="1:9" ht="13.5" customHeight="1" x14ac:dyDescent="0.2">
      <c r="B18" s="262" t="str">
        <f>IF('Datos Cliente'!K3=26,'Datos Cliente'!K2,"FALTAN DATOS DEL CLIENTE!!!")</f>
        <v>FALTAN DATOS DEL CLIENTE!!!</v>
      </c>
    </row>
    <row r="19" spans="1:9" ht="9.9499999999999993" customHeight="1" x14ac:dyDescent="0.2">
      <c r="B19" s="5"/>
    </row>
    <row r="20" spans="1:9" ht="15" customHeight="1" x14ac:dyDescent="0.2">
      <c r="D20" s="259" t="s">
        <v>262</v>
      </c>
      <c r="E20" s="260" t="str">
        <f>CONCATENATE("00",Datos!B3,Datos!B4)</f>
        <v>00</v>
      </c>
    </row>
    <row r="21" spans="1:9" ht="9.9499999999999993" customHeight="1" x14ac:dyDescent="0.2"/>
    <row r="22" spans="1:9" ht="15" customHeight="1" x14ac:dyDescent="0.2">
      <c r="B22" s="261" t="str">
        <f>IF(Datos!B3="","FALTA MATRICULA DEL PROFESIONAL!!!",IF(Datos!B4="","FALTA DIGITO MATRICULA DEFINITIVA / PROVISORIA!!!"," "))</f>
        <v>FALTA MATRICULA DEL PROFESIONAL!!!</v>
      </c>
    </row>
    <row r="23" spans="1:9" x14ac:dyDescent="0.2">
      <c r="A23" s="21" t="s">
        <v>67</v>
      </c>
      <c r="B23" s="20"/>
      <c r="C23" s="19"/>
      <c r="D23" s="19"/>
      <c r="E23" s="19"/>
    </row>
    <row r="24" spans="1:9" ht="12" customHeight="1" x14ac:dyDescent="0.2">
      <c r="C24" s="3"/>
      <c r="D24" s="4"/>
      <c r="E24" s="3"/>
    </row>
    <row r="25" spans="1:9" x14ac:dyDescent="0.2">
      <c r="A25" s="288" t="s">
        <v>66</v>
      </c>
      <c r="B25" s="288"/>
      <c r="C25" s="288"/>
      <c r="D25" s="288"/>
      <c r="E25" s="288"/>
    </row>
    <row r="27" spans="1:9" ht="22.5" x14ac:dyDescent="0.2">
      <c r="A27" s="17" t="s">
        <v>237</v>
      </c>
      <c r="B27" s="6" t="str">
        <f>UPPER('Datos Cliente'!B2)</f>
        <v/>
      </c>
      <c r="C27" s="18"/>
      <c r="D27" s="15" t="s">
        <v>169</v>
      </c>
      <c r="E27" s="6">
        <f>'Datos Cliente'!B3</f>
        <v>0</v>
      </c>
    </row>
    <row r="29" spans="1:9" x14ac:dyDescent="0.2">
      <c r="A29" s="14" t="s">
        <v>63</v>
      </c>
      <c r="B29" s="2" t="str">
        <f>UPPER(CONCATENATE('Datos Cliente'!B9," - ",'Datos Cliente'!B4))</f>
        <v xml:space="preserve"> - </v>
      </c>
    </row>
    <row r="30" spans="1:9" x14ac:dyDescent="0.2">
      <c r="B30" s="2" t="str">
        <f>CONCATENATE(UPPER(Datos!B2), " MAT. Nº ",Datos!B3)</f>
        <v xml:space="preserve"> MAT. Nº </v>
      </c>
    </row>
    <row r="31" spans="1:9" x14ac:dyDescent="0.2">
      <c r="B31" s="14" t="s">
        <v>64</v>
      </c>
      <c r="C31" s="14" t="s">
        <v>65</v>
      </c>
      <c r="D31" s="14"/>
      <c r="E31" s="14"/>
    </row>
    <row r="32" spans="1:9" x14ac:dyDescent="0.2">
      <c r="B32" s="3">
        <f>'Datos Cliente'!B11</f>
        <v>0</v>
      </c>
      <c r="C32" s="4">
        <f>'Datos Cliente'!B10</f>
        <v>0</v>
      </c>
      <c r="D32" s="3"/>
      <c r="E32" s="4"/>
    </row>
    <row r="34" spans="1:5" x14ac:dyDescent="0.2">
      <c r="A34" s="21" t="s">
        <v>69</v>
      </c>
      <c r="B34" s="19"/>
      <c r="C34" s="19"/>
      <c r="D34" s="19"/>
      <c r="E34" s="19"/>
    </row>
    <row r="36" spans="1:5" ht="22.5" x14ac:dyDescent="0.2">
      <c r="A36" s="17" t="s">
        <v>237</v>
      </c>
      <c r="B36" s="6" t="str">
        <f>UPPER('Datos Cliente'!B2)</f>
        <v/>
      </c>
      <c r="C36" s="18"/>
      <c r="D36" s="15" t="s">
        <v>169</v>
      </c>
      <c r="E36" s="6">
        <f>'Datos Cliente'!B3</f>
        <v>0</v>
      </c>
    </row>
    <row r="38" spans="1:5" x14ac:dyDescent="0.2">
      <c r="A38" s="14" t="s">
        <v>63</v>
      </c>
      <c r="B38" s="2" t="str">
        <f>UPPER(CONCATENATE('Datos Cliente'!B9," - ",'Datos Cliente'!B4))</f>
        <v xml:space="preserve"> - </v>
      </c>
    </row>
    <row r="39" spans="1:5" x14ac:dyDescent="0.2">
      <c r="A39" s="14"/>
      <c r="B39" s="2" t="str">
        <f>CONCATENATE(UPPER(Datos!B2), " MAT. Nº ",Datos!B3)</f>
        <v xml:space="preserve"> MAT. Nº </v>
      </c>
    </row>
    <row r="40" spans="1:5" x14ac:dyDescent="0.2">
      <c r="B40" s="14" t="s">
        <v>64</v>
      </c>
      <c r="C40" s="14" t="s">
        <v>65</v>
      </c>
      <c r="D40" s="14"/>
      <c r="E40" s="14"/>
    </row>
    <row r="41" spans="1:5" x14ac:dyDescent="0.2">
      <c r="B41" s="3">
        <f>'Datos Cliente'!B11</f>
        <v>0</v>
      </c>
      <c r="C41" s="4">
        <f>'Datos Cliente'!B10</f>
        <v>0</v>
      </c>
      <c r="D41" s="3"/>
      <c r="E41" s="4"/>
    </row>
    <row r="42" spans="1:5" x14ac:dyDescent="0.2">
      <c r="A42" s="22" t="s">
        <v>68</v>
      </c>
    </row>
  </sheetData>
  <sheetProtection password="DAAD" sheet="1" objects="1" scenarios="1"/>
  <mergeCells count="8">
    <mergeCell ref="H11:H12"/>
    <mergeCell ref="H8:H9"/>
    <mergeCell ref="A25:E25"/>
    <mergeCell ref="A1:E1"/>
    <mergeCell ref="A2:E2"/>
    <mergeCell ref="A3:E3"/>
    <mergeCell ref="A4:E4"/>
    <mergeCell ref="H14:H15"/>
  </mergeCells>
  <phoneticPr fontId="0" type="noConversion"/>
  <hyperlinks>
    <hyperlink ref="H8" location="Principal!A1" display="VOLVER"/>
    <hyperlink ref="H11:H12" location="'Datos Cliente'!A1" display="VOLVER A DATOS CLIENTE"/>
    <hyperlink ref="H14:H15" location="Datos!A1" display="IR A DATOS DEL PROFESIONAL"/>
  </hyperlinks>
  <pageMargins left="0.23622047244094491" right="0.19685039370078741" top="0.23622047244094491" bottom="0" header="0" footer="0"/>
  <pageSetup paperSize="1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V1973"/>
  <sheetViews>
    <sheetView workbookViewId="0">
      <selection activeCell="B2" sqref="B2"/>
    </sheetView>
  </sheetViews>
  <sheetFormatPr baseColWidth="10" defaultRowHeight="12.75" x14ac:dyDescent="0.2"/>
  <cols>
    <col min="1" max="1" width="17.7109375" customWidth="1"/>
    <col min="2" max="2" width="50.7109375" customWidth="1"/>
    <col min="3" max="3" width="5.7109375" customWidth="1"/>
    <col min="4" max="5" width="20.7109375" customWidth="1"/>
    <col min="6" max="6" width="5.7109375" customWidth="1"/>
    <col min="10" max="10" width="21" customWidth="1"/>
    <col min="11" max="11" width="12.7109375" customWidth="1"/>
    <col min="12" max="12" width="25.7109375" customWidth="1"/>
    <col min="15" max="15" width="10.7109375" customWidth="1"/>
    <col min="16" max="18" width="6.7109375" customWidth="1"/>
    <col min="20" max="20" width="32.5703125" customWidth="1"/>
    <col min="21" max="21" width="6.85546875" style="29" customWidth="1"/>
    <col min="22" max="22" width="7.42578125" style="29" customWidth="1"/>
  </cols>
  <sheetData>
    <row r="1" spans="1:22" ht="20.100000000000001" customHeight="1" x14ac:dyDescent="0.25">
      <c r="A1" s="301" t="s">
        <v>167</v>
      </c>
      <c r="B1" s="302"/>
      <c r="C1" s="210"/>
      <c r="D1" s="211"/>
      <c r="E1" s="211"/>
      <c r="F1" s="219"/>
      <c r="G1" s="219"/>
      <c r="H1" s="219"/>
      <c r="I1" s="220" t="s">
        <v>9</v>
      </c>
      <c r="J1" s="221" t="s">
        <v>0</v>
      </c>
      <c r="K1" s="221" t="s">
        <v>219</v>
      </c>
      <c r="L1" s="221" t="s">
        <v>10</v>
      </c>
      <c r="M1" s="220" t="s">
        <v>11</v>
      </c>
      <c r="N1" s="221" t="s">
        <v>13</v>
      </c>
      <c r="O1" s="221" t="s">
        <v>14</v>
      </c>
      <c r="P1" s="220" t="s">
        <v>15</v>
      </c>
      <c r="Q1" s="220" t="s">
        <v>16</v>
      </c>
      <c r="R1" s="220" t="s">
        <v>17</v>
      </c>
      <c r="S1" s="222" t="s">
        <v>218</v>
      </c>
      <c r="T1" s="223"/>
      <c r="U1" s="63"/>
      <c r="V1" s="47"/>
    </row>
    <row r="2" spans="1:22" ht="20.100000000000001" customHeight="1" x14ac:dyDescent="0.2">
      <c r="A2" s="236" t="s">
        <v>1</v>
      </c>
      <c r="B2" s="206"/>
      <c r="C2" s="210"/>
      <c r="D2" s="212"/>
      <c r="E2" s="213"/>
      <c r="F2" s="219"/>
      <c r="G2" s="219"/>
      <c r="H2" s="219"/>
      <c r="I2" s="224">
        <v>0</v>
      </c>
      <c r="J2" s="225" t="s">
        <v>30</v>
      </c>
      <c r="K2" s="224">
        <v>1</v>
      </c>
      <c r="L2" s="225" t="e">
        <f>CONCATENATE(M2,N2,O5,B4,O3,P2,Q2,R2,S2,M2)</f>
        <v>#N/A</v>
      </c>
      <c r="M2" s="224" t="s">
        <v>12</v>
      </c>
      <c r="N2" s="226" t="s">
        <v>239</v>
      </c>
      <c r="O2" s="227">
        <f>B10*100</f>
        <v>0</v>
      </c>
      <c r="P2" s="228" t="str">
        <f>IF(P4&lt;10,CONCATENATE(0,P4),P4)</f>
        <v>00</v>
      </c>
      <c r="Q2" s="224" t="str">
        <f>IF(Q4&lt;10,CONCATENATE(0,Q4),Q4)</f>
        <v>01</v>
      </c>
      <c r="R2" s="224">
        <f>YEAR(B11)</f>
        <v>1900</v>
      </c>
      <c r="S2" s="229" t="e">
        <f>LOOKUP(B9,J2:K6)</f>
        <v>#N/A</v>
      </c>
      <c r="T2" s="230"/>
      <c r="U2" s="64"/>
      <c r="V2" s="48"/>
    </row>
    <row r="3" spans="1:22" ht="20.100000000000001" customHeight="1" x14ac:dyDescent="0.2">
      <c r="A3" s="237" t="s">
        <v>2</v>
      </c>
      <c r="B3" s="207"/>
      <c r="C3" s="214"/>
      <c r="D3" s="212"/>
      <c r="E3" s="213"/>
      <c r="F3" s="219"/>
      <c r="G3" s="219"/>
      <c r="H3" s="219"/>
      <c r="I3" s="224">
        <v>9</v>
      </c>
      <c r="J3" s="225" t="s">
        <v>29</v>
      </c>
      <c r="K3" s="224">
        <v>1</v>
      </c>
      <c r="L3" s="225" t="e">
        <f>LEN(L2)</f>
        <v>#N/A</v>
      </c>
      <c r="M3" s="225"/>
      <c r="N3" s="225"/>
      <c r="O3" s="231" t="str">
        <f>IF(O4&lt;3,CONCATENATE(0,0,0,0,O2),IF(O4&lt;4,CONCATENATE(0,0,0,O2),IF(O4&lt;5,CONCATENATE(0,0,O2),IF(O4&lt;6,CONCATENATE(0,O2),O2))))</f>
        <v>00000</v>
      </c>
      <c r="P3" s="228"/>
      <c r="Q3" s="224"/>
      <c r="R3" s="224"/>
      <c r="S3" s="230"/>
      <c r="T3" s="230"/>
      <c r="U3" s="64"/>
      <c r="V3" s="48"/>
    </row>
    <row r="4" spans="1:22" ht="20.100000000000001" customHeight="1" x14ac:dyDescent="0.2">
      <c r="A4" s="236" t="s">
        <v>3</v>
      </c>
      <c r="B4" s="206"/>
      <c r="C4" s="214"/>
      <c r="D4" s="212"/>
      <c r="E4" s="213"/>
      <c r="F4" s="219"/>
      <c r="G4" s="219"/>
      <c r="H4" s="219"/>
      <c r="I4" s="225"/>
      <c r="J4" s="225" t="s">
        <v>217</v>
      </c>
      <c r="K4" s="224">
        <v>2</v>
      </c>
      <c r="L4" s="225"/>
      <c r="M4" s="225"/>
      <c r="N4" s="232" t="s">
        <v>216</v>
      </c>
      <c r="O4" s="229">
        <f>LEN(O2)</f>
        <v>1</v>
      </c>
      <c r="P4" s="225">
        <f>DAY(B11)</f>
        <v>0</v>
      </c>
      <c r="Q4" s="225">
        <f>MONTH(B11)</f>
        <v>1</v>
      </c>
      <c r="R4" s="225"/>
      <c r="S4" s="230"/>
      <c r="T4" s="230"/>
      <c r="U4" s="64"/>
      <c r="V4" s="48"/>
    </row>
    <row r="5" spans="1:22" ht="20.100000000000001" customHeight="1" x14ac:dyDescent="0.2">
      <c r="A5" s="237" t="s">
        <v>4</v>
      </c>
      <c r="B5" s="207"/>
      <c r="C5" s="210"/>
      <c r="D5" s="212"/>
      <c r="E5" s="213"/>
      <c r="F5" s="219"/>
      <c r="G5" s="219"/>
      <c r="H5" s="219"/>
      <c r="I5" s="225"/>
      <c r="J5" s="225" t="s">
        <v>31</v>
      </c>
      <c r="K5" s="224">
        <v>4</v>
      </c>
      <c r="L5" s="225"/>
      <c r="M5" s="225"/>
      <c r="N5" s="233" t="s">
        <v>223</v>
      </c>
      <c r="O5" s="231" t="str">
        <f>IF(LEN(B3)&lt;4,CONCATENATE(0,B3),B3)</f>
        <v>0</v>
      </c>
      <c r="P5" s="234"/>
      <c r="Q5" s="225"/>
      <c r="R5" s="225"/>
      <c r="S5" s="230"/>
      <c r="T5" s="230"/>
      <c r="U5" s="64"/>
      <c r="V5" s="48"/>
    </row>
    <row r="6" spans="1:22" ht="20.100000000000001" customHeight="1" x14ac:dyDescent="0.2">
      <c r="A6" s="236" t="s">
        <v>5</v>
      </c>
      <c r="B6" s="206"/>
      <c r="C6" s="210"/>
      <c r="D6" s="212"/>
      <c r="E6" s="213"/>
      <c r="F6" s="219"/>
      <c r="G6" s="219"/>
      <c r="H6" s="219"/>
      <c r="I6" s="230"/>
      <c r="J6" s="230" t="s">
        <v>220</v>
      </c>
      <c r="K6" s="229">
        <v>3</v>
      </c>
      <c r="L6" s="230"/>
      <c r="M6" s="230"/>
      <c r="N6" s="230"/>
      <c r="O6" s="219"/>
      <c r="P6" s="230"/>
      <c r="Q6" s="230"/>
      <c r="R6" s="230"/>
      <c r="S6" s="230"/>
      <c r="T6" s="230"/>
      <c r="U6" s="64"/>
      <c r="V6" s="48"/>
    </row>
    <row r="7" spans="1:22" ht="20.100000000000001" customHeight="1" x14ac:dyDescent="0.2">
      <c r="A7" s="237" t="s">
        <v>6</v>
      </c>
      <c r="B7" s="207"/>
      <c r="C7" s="210"/>
      <c r="D7" s="212"/>
      <c r="E7" s="213"/>
      <c r="F7" s="219"/>
      <c r="G7" s="219"/>
      <c r="H7" s="219"/>
      <c r="I7" s="219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30"/>
      <c r="U7" s="64"/>
      <c r="V7" s="48"/>
    </row>
    <row r="8" spans="1:22" ht="20.100000000000001" customHeight="1" x14ac:dyDescent="0.2">
      <c r="A8" s="236" t="s">
        <v>8</v>
      </c>
      <c r="B8" s="206"/>
      <c r="C8" s="210"/>
      <c r="D8" s="212"/>
      <c r="E8" s="213"/>
      <c r="F8" s="219"/>
      <c r="G8" s="219"/>
      <c r="H8" s="219"/>
      <c r="I8" s="219"/>
      <c r="J8" s="219"/>
      <c r="K8" s="219"/>
      <c r="L8" s="219"/>
      <c r="M8" s="219"/>
      <c r="N8" s="219"/>
      <c r="O8" s="219"/>
      <c r="P8" s="219"/>
      <c r="Q8" s="219"/>
      <c r="R8" s="219"/>
      <c r="S8" s="219"/>
      <c r="T8" s="230"/>
      <c r="U8" s="64"/>
      <c r="V8" s="48"/>
    </row>
    <row r="9" spans="1:22" ht="20.100000000000001" customHeight="1" x14ac:dyDescent="0.2">
      <c r="A9" s="237" t="s">
        <v>7</v>
      </c>
      <c r="B9" s="235"/>
      <c r="C9" s="303"/>
      <c r="D9" s="304"/>
      <c r="E9" s="305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30"/>
      <c r="U9" s="64"/>
      <c r="V9" s="48"/>
    </row>
    <row r="10" spans="1:22" ht="20.100000000000001" customHeight="1" x14ac:dyDescent="0.2">
      <c r="A10" s="236" t="s">
        <v>214</v>
      </c>
      <c r="B10" s="208"/>
      <c r="C10" s="210"/>
      <c r="D10" s="210"/>
      <c r="E10" s="210"/>
      <c r="F10" s="219"/>
      <c r="G10" s="219"/>
      <c r="H10" s="219"/>
      <c r="I10" s="219"/>
      <c r="J10" s="219"/>
      <c r="K10" s="219"/>
      <c r="L10" s="219"/>
      <c r="M10" s="219"/>
      <c r="N10" s="219"/>
      <c r="O10" s="219"/>
      <c r="P10" s="219"/>
      <c r="Q10" s="219"/>
      <c r="R10" s="219"/>
      <c r="S10" s="219"/>
      <c r="T10" s="230"/>
      <c r="U10" s="64"/>
      <c r="V10" s="48"/>
    </row>
    <row r="11" spans="1:22" ht="20.100000000000001" customHeight="1" x14ac:dyDescent="0.2">
      <c r="A11" s="238" t="s">
        <v>215</v>
      </c>
      <c r="B11" s="209"/>
      <c r="C11" s="210"/>
      <c r="D11" s="210"/>
      <c r="E11" s="210"/>
      <c r="F11" s="219"/>
      <c r="G11" s="219"/>
      <c r="H11" s="219"/>
      <c r="I11" s="219"/>
      <c r="J11" s="219"/>
      <c r="K11" s="219"/>
      <c r="L11" s="219"/>
      <c r="M11" s="219"/>
      <c r="N11" s="219"/>
      <c r="O11" s="219"/>
      <c r="P11" s="219"/>
      <c r="Q11" s="219"/>
      <c r="R11" s="219"/>
      <c r="S11" s="219"/>
      <c r="T11" s="230"/>
      <c r="U11" s="64"/>
      <c r="V11" s="48"/>
    </row>
    <row r="12" spans="1:22" ht="20.100000000000001" customHeight="1" x14ac:dyDescent="0.2">
      <c r="A12" s="216"/>
      <c r="B12" s="217"/>
      <c r="C12" s="215">
        <f>B12</f>
        <v>0</v>
      </c>
      <c r="D12" s="210"/>
      <c r="E12" s="210"/>
      <c r="F12" s="215"/>
      <c r="G12" s="219"/>
      <c r="H12" s="219"/>
      <c r="I12" s="219"/>
      <c r="J12" s="219"/>
      <c r="K12" s="219"/>
      <c r="L12" s="219"/>
      <c r="M12" s="219"/>
      <c r="N12" s="219"/>
      <c r="O12" s="219"/>
      <c r="P12" s="219"/>
      <c r="Q12" s="219"/>
      <c r="R12" s="219"/>
      <c r="S12" s="219"/>
      <c r="T12" s="230"/>
      <c r="U12" s="64"/>
      <c r="V12" s="48"/>
    </row>
    <row r="13" spans="1:22" x14ac:dyDescent="0.2">
      <c r="A13" s="191"/>
      <c r="B13" s="191"/>
      <c r="C13" s="191"/>
      <c r="D13" s="191"/>
      <c r="E13" s="191"/>
      <c r="F13" s="219"/>
      <c r="G13" s="219"/>
      <c r="H13" s="219"/>
      <c r="I13" s="219"/>
      <c r="J13" s="219"/>
      <c r="K13" s="219"/>
      <c r="L13" s="219"/>
      <c r="M13" s="219"/>
      <c r="N13" s="219"/>
      <c r="O13" s="219"/>
      <c r="P13" s="219"/>
      <c r="Q13" s="219"/>
      <c r="R13" s="219"/>
      <c r="S13" s="219"/>
      <c r="T13" s="230"/>
      <c r="U13" s="28"/>
      <c r="V13" s="28"/>
    </row>
    <row r="14" spans="1:22" x14ac:dyDescent="0.2">
      <c r="A14" s="1"/>
      <c r="B14" s="1"/>
      <c r="C14" s="1"/>
      <c r="D14" s="1"/>
      <c r="E14" s="1"/>
      <c r="F14" s="1"/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191"/>
      <c r="R14" s="191"/>
      <c r="S14" s="191"/>
      <c r="T14" s="218"/>
      <c r="U14" s="28"/>
      <c r="V14" s="28"/>
    </row>
    <row r="15" spans="1:22" ht="20.100000000000001" customHeight="1" x14ac:dyDescent="0.2">
      <c r="A15" s="1"/>
      <c r="B15" s="45" t="s">
        <v>80</v>
      </c>
      <c r="C15" s="1"/>
      <c r="D15" s="306" t="s">
        <v>174</v>
      </c>
      <c r="E15" s="307"/>
      <c r="F15" s="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  <c r="T15" s="218"/>
      <c r="U15" s="28"/>
      <c r="V15" s="28"/>
    </row>
    <row r="16" spans="1:22" x14ac:dyDescent="0.2">
      <c r="A16" s="1"/>
      <c r="B16" s="1"/>
      <c r="C16" s="1"/>
      <c r="D16" s="308"/>
      <c r="E16" s="309"/>
      <c r="F16" s="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218"/>
      <c r="U16" s="28"/>
      <c r="V16" s="28"/>
    </row>
    <row r="17" spans="1:22" ht="20.100000000000001" customHeight="1" x14ac:dyDescent="0.2">
      <c r="A17" s="1"/>
      <c r="B17" s="45" t="s">
        <v>165</v>
      </c>
      <c r="C17" s="1"/>
      <c r="D17" s="11"/>
      <c r="E17" s="11"/>
      <c r="F17" s="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218"/>
      <c r="U17" s="28"/>
      <c r="V17" s="28"/>
    </row>
    <row r="18" spans="1:22" ht="12.75" customHeight="1" x14ac:dyDescent="0.2">
      <c r="A18" s="1"/>
      <c r="B18" s="1"/>
      <c r="C18" s="1"/>
      <c r="D18" s="306" t="s">
        <v>222</v>
      </c>
      <c r="E18" s="307"/>
      <c r="F18" s="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  <c r="R18" s="191"/>
      <c r="S18" s="191"/>
      <c r="T18" s="218"/>
      <c r="U18" s="28"/>
      <c r="V18" s="28"/>
    </row>
    <row r="19" spans="1:22" ht="20.100000000000001" customHeight="1" x14ac:dyDescent="0.2">
      <c r="A19" s="1"/>
      <c r="B19" s="8" t="s">
        <v>176</v>
      </c>
      <c r="C19" s="1"/>
      <c r="D19" s="308"/>
      <c r="E19" s="309"/>
      <c r="F19" s="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191"/>
      <c r="S19" s="191"/>
      <c r="T19" s="218"/>
      <c r="U19" s="28"/>
      <c r="V19" s="28"/>
    </row>
    <row r="20" spans="1:22" x14ac:dyDescent="0.2">
      <c r="A20" s="1"/>
      <c r="B20" s="1"/>
      <c r="C20" s="1"/>
      <c r="D20" s="49"/>
      <c r="E20" s="49"/>
      <c r="F20" s="1"/>
      <c r="G20" s="191"/>
      <c r="H20" s="191"/>
      <c r="I20" s="191"/>
      <c r="J20" s="191"/>
      <c r="K20" s="191"/>
      <c r="L20" s="191"/>
      <c r="M20" s="191"/>
      <c r="N20" s="191"/>
      <c r="O20" s="191"/>
      <c r="P20" s="191"/>
      <c r="Q20" s="191"/>
      <c r="R20" s="191"/>
      <c r="S20" s="191"/>
      <c r="T20" s="218"/>
      <c r="U20" s="28"/>
      <c r="V20" s="28"/>
    </row>
    <row r="21" spans="1:22" x14ac:dyDescent="0.2">
      <c r="A21" s="191"/>
      <c r="B21" s="191"/>
      <c r="C21" s="191"/>
      <c r="D21" s="191"/>
      <c r="E21" s="191"/>
      <c r="F21" s="191"/>
      <c r="G21" s="191"/>
      <c r="H21" s="191"/>
      <c r="I21" s="191"/>
      <c r="J21" s="191"/>
      <c r="K21" s="191"/>
      <c r="L21" s="191"/>
      <c r="M21" s="191"/>
      <c r="N21" s="191"/>
      <c r="O21" s="191"/>
      <c r="P21" s="191"/>
      <c r="Q21" s="191"/>
      <c r="R21" s="191"/>
      <c r="S21" s="191"/>
      <c r="T21" s="218"/>
      <c r="U21" s="28"/>
      <c r="V21" s="28"/>
    </row>
    <row r="22" spans="1:22" x14ac:dyDescent="0.2">
      <c r="A22" s="191"/>
      <c r="B22" s="191"/>
      <c r="C22" s="191"/>
      <c r="D22" s="191"/>
      <c r="E22" s="191"/>
      <c r="F22" s="191"/>
      <c r="G22" s="191"/>
      <c r="H22" s="191"/>
      <c r="I22" s="191"/>
      <c r="J22" s="191"/>
      <c r="K22" s="191"/>
      <c r="L22" s="191"/>
      <c r="M22" s="191"/>
      <c r="N22" s="191"/>
      <c r="O22" s="191"/>
      <c r="P22" s="191"/>
      <c r="Q22" s="191"/>
      <c r="R22" s="191"/>
      <c r="S22" s="191"/>
      <c r="T22" s="218"/>
      <c r="U22" s="28"/>
      <c r="V22" s="28"/>
    </row>
    <row r="23" spans="1:22" x14ac:dyDescent="0.2">
      <c r="A23" s="191"/>
      <c r="B23" s="191"/>
      <c r="C23" s="191"/>
      <c r="D23" s="191"/>
      <c r="E23" s="191"/>
      <c r="F23" s="191"/>
      <c r="G23" s="191"/>
      <c r="H23" s="191"/>
      <c r="I23" s="191"/>
      <c r="J23" s="191"/>
      <c r="K23" s="191"/>
      <c r="L23" s="191"/>
      <c r="M23" s="191"/>
      <c r="N23" s="191"/>
      <c r="O23" s="191"/>
      <c r="P23" s="191"/>
      <c r="Q23" s="191"/>
      <c r="R23" s="191"/>
      <c r="S23" s="191"/>
      <c r="T23" s="218"/>
      <c r="U23" s="28"/>
      <c r="V23" s="28"/>
    </row>
    <row r="24" spans="1:22" x14ac:dyDescent="0.2">
      <c r="A24" s="191"/>
      <c r="B24" s="191"/>
      <c r="C24" s="191"/>
      <c r="D24" s="191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91"/>
      <c r="P24" s="191"/>
      <c r="Q24" s="191"/>
      <c r="R24" s="191"/>
      <c r="S24" s="191"/>
      <c r="T24" s="218"/>
      <c r="U24" s="28"/>
      <c r="V24" s="28"/>
    </row>
    <row r="25" spans="1:22" x14ac:dyDescent="0.2">
      <c r="A25" s="191"/>
      <c r="B25" s="191"/>
      <c r="C25" s="191"/>
      <c r="D25" s="191"/>
      <c r="E25" s="191"/>
      <c r="F25" s="191"/>
      <c r="G25" s="191"/>
      <c r="H25" s="191"/>
      <c r="I25" s="191"/>
      <c r="J25" s="191"/>
      <c r="K25" s="191"/>
      <c r="L25" s="191"/>
      <c r="M25" s="191"/>
      <c r="N25" s="191"/>
      <c r="O25" s="191"/>
      <c r="P25" s="191"/>
      <c r="Q25" s="191"/>
      <c r="R25" s="191"/>
      <c r="S25" s="191"/>
      <c r="T25" s="218"/>
      <c r="U25" s="28"/>
      <c r="V25" s="28"/>
    </row>
    <row r="26" spans="1:22" x14ac:dyDescent="0.2">
      <c r="A26" s="191"/>
      <c r="B26" s="191"/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91"/>
      <c r="P26" s="191"/>
      <c r="Q26" s="191"/>
      <c r="R26" s="191"/>
      <c r="S26" s="191"/>
      <c r="T26" s="218"/>
      <c r="U26" s="28"/>
      <c r="V26" s="28"/>
    </row>
    <row r="27" spans="1:22" x14ac:dyDescent="0.2">
      <c r="A27" s="191"/>
      <c r="B27" s="191"/>
      <c r="C27" s="191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P27" s="191"/>
      <c r="Q27" s="191"/>
      <c r="R27" s="191"/>
      <c r="S27" s="191"/>
      <c r="T27" s="218"/>
      <c r="U27" s="28"/>
      <c r="V27" s="28"/>
    </row>
    <row r="28" spans="1:22" x14ac:dyDescent="0.2">
      <c r="A28" s="191"/>
      <c r="B28" s="191"/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1"/>
      <c r="S28" s="191"/>
      <c r="T28" s="218"/>
      <c r="U28" s="28"/>
      <c r="V28" s="28"/>
    </row>
    <row r="29" spans="1:22" x14ac:dyDescent="0.2">
      <c r="A29" s="191"/>
      <c r="B29" s="191"/>
      <c r="C29" s="191"/>
      <c r="D29" s="191"/>
      <c r="E29" s="191"/>
      <c r="F29" s="191"/>
      <c r="G29" s="191"/>
      <c r="H29" s="191"/>
      <c r="I29" s="191"/>
      <c r="J29" s="191"/>
      <c r="K29" s="191"/>
      <c r="L29" s="191"/>
      <c r="M29" s="191"/>
      <c r="N29" s="191"/>
      <c r="O29" s="191"/>
      <c r="P29" s="191"/>
      <c r="Q29" s="191"/>
      <c r="R29" s="191"/>
      <c r="S29" s="191"/>
      <c r="T29" s="218"/>
      <c r="U29" s="28"/>
      <c r="V29" s="28"/>
    </row>
    <row r="30" spans="1:22" x14ac:dyDescent="0.2">
      <c r="A30" s="191"/>
      <c r="B30" s="191"/>
      <c r="C30" s="191"/>
      <c r="D30" s="191"/>
      <c r="E30" s="191"/>
      <c r="F30" s="191"/>
      <c r="G30" s="191"/>
      <c r="H30" s="191"/>
      <c r="I30" s="191"/>
      <c r="J30" s="191"/>
      <c r="K30" s="191"/>
      <c r="L30" s="191"/>
      <c r="M30" s="191"/>
      <c r="N30" s="191"/>
      <c r="O30" s="191"/>
      <c r="P30" s="191"/>
      <c r="Q30" s="191"/>
      <c r="R30" s="191"/>
      <c r="S30" s="191"/>
      <c r="T30" s="218"/>
      <c r="U30" s="28"/>
      <c r="V30" s="28"/>
    </row>
    <row r="31" spans="1:22" x14ac:dyDescent="0.2">
      <c r="A31" s="191"/>
      <c r="B31" s="191"/>
      <c r="C31" s="191"/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1"/>
      <c r="O31" s="191"/>
      <c r="P31" s="191"/>
      <c r="Q31" s="191"/>
      <c r="R31" s="191"/>
      <c r="S31" s="191"/>
      <c r="T31" s="218"/>
      <c r="U31" s="28"/>
      <c r="V31" s="28"/>
    </row>
    <row r="32" spans="1:22" x14ac:dyDescent="0.2">
      <c r="A32" s="191"/>
      <c r="B32" s="191"/>
      <c r="C32" s="191"/>
      <c r="D32" s="191"/>
      <c r="E32" s="191"/>
      <c r="F32" s="191"/>
      <c r="G32" s="191"/>
      <c r="H32" s="191"/>
      <c r="I32" s="191"/>
      <c r="J32" s="191"/>
      <c r="K32" s="191"/>
      <c r="L32" s="191"/>
      <c r="M32" s="191"/>
      <c r="N32" s="191"/>
      <c r="O32" s="191"/>
      <c r="P32" s="191"/>
      <c r="Q32" s="191"/>
      <c r="R32" s="191"/>
      <c r="S32" s="191"/>
      <c r="T32" s="218"/>
      <c r="U32" s="28"/>
      <c r="V32" s="28"/>
    </row>
    <row r="33" spans="1:22" x14ac:dyDescent="0.2">
      <c r="A33" s="191"/>
      <c r="B33" s="191"/>
      <c r="C33" s="191"/>
      <c r="D33" s="191"/>
      <c r="E33" s="191"/>
      <c r="F33" s="191"/>
      <c r="G33" s="191"/>
      <c r="H33" s="191"/>
      <c r="I33" s="191"/>
      <c r="J33" s="191"/>
      <c r="K33" s="191"/>
      <c r="L33" s="191"/>
      <c r="M33" s="191"/>
      <c r="N33" s="191"/>
      <c r="O33" s="191"/>
      <c r="P33" s="191"/>
      <c r="Q33" s="191"/>
      <c r="R33" s="191"/>
      <c r="S33" s="191"/>
      <c r="T33" s="218"/>
      <c r="U33" s="28"/>
      <c r="V33" s="28"/>
    </row>
    <row r="34" spans="1:22" x14ac:dyDescent="0.2">
      <c r="A34" s="191"/>
      <c r="B34" s="191"/>
      <c r="C34" s="191"/>
      <c r="D34" s="191"/>
      <c r="E34" s="191"/>
      <c r="F34" s="191"/>
      <c r="G34" s="191"/>
      <c r="H34" s="191"/>
      <c r="I34" s="191"/>
      <c r="J34" s="191"/>
      <c r="K34" s="191"/>
      <c r="L34" s="191"/>
      <c r="M34" s="191"/>
      <c r="N34" s="191"/>
      <c r="O34" s="191"/>
      <c r="P34" s="191"/>
      <c r="Q34" s="191"/>
      <c r="R34" s="191"/>
      <c r="S34" s="191"/>
      <c r="T34" s="218"/>
      <c r="U34" s="28"/>
      <c r="V34" s="28"/>
    </row>
    <row r="35" spans="1:22" x14ac:dyDescent="0.2">
      <c r="A35" s="191"/>
      <c r="B35" s="191"/>
      <c r="C35" s="191"/>
      <c r="D35" s="191"/>
      <c r="E35" s="191"/>
      <c r="F35" s="191"/>
      <c r="G35" s="191"/>
      <c r="H35" s="191"/>
      <c r="I35" s="191"/>
      <c r="J35" s="191"/>
      <c r="K35" s="191"/>
      <c r="L35" s="191"/>
      <c r="M35" s="191"/>
      <c r="N35" s="191"/>
      <c r="O35" s="191"/>
      <c r="P35" s="191"/>
      <c r="Q35" s="191"/>
      <c r="R35" s="191"/>
      <c r="S35" s="191"/>
      <c r="T35" s="218"/>
      <c r="U35" s="28"/>
      <c r="V35" s="28"/>
    </row>
    <row r="36" spans="1:22" x14ac:dyDescent="0.2">
      <c r="A36" s="191"/>
      <c r="B36" s="191"/>
      <c r="C36" s="191"/>
      <c r="D36" s="191"/>
      <c r="E36" s="191"/>
      <c r="F36" s="191"/>
      <c r="G36" s="191"/>
      <c r="H36" s="191"/>
      <c r="I36" s="191"/>
      <c r="J36" s="191"/>
      <c r="K36" s="191"/>
      <c r="L36" s="191"/>
      <c r="M36" s="191"/>
      <c r="N36" s="191"/>
      <c r="O36" s="191"/>
      <c r="P36" s="191"/>
      <c r="Q36" s="191"/>
      <c r="R36" s="191"/>
      <c r="S36" s="191"/>
      <c r="T36" s="218"/>
      <c r="U36" s="28"/>
      <c r="V36" s="28"/>
    </row>
    <row r="37" spans="1:22" x14ac:dyDescent="0.2">
      <c r="A37" s="191"/>
      <c r="B37" s="191"/>
      <c r="C37" s="191"/>
      <c r="D37" s="191"/>
      <c r="E37" s="191"/>
      <c r="F37" s="191"/>
      <c r="G37" s="191"/>
      <c r="H37" s="191"/>
      <c r="I37" s="191"/>
      <c r="J37" s="191"/>
      <c r="K37" s="191"/>
      <c r="L37" s="191"/>
      <c r="M37" s="191"/>
      <c r="N37" s="191"/>
      <c r="O37" s="191"/>
      <c r="P37" s="191"/>
      <c r="Q37" s="191"/>
      <c r="R37" s="191"/>
      <c r="S37" s="191"/>
      <c r="T37" s="218"/>
      <c r="U37" s="28"/>
      <c r="V37" s="28"/>
    </row>
    <row r="38" spans="1:22" x14ac:dyDescent="0.2">
      <c r="A38" s="191"/>
      <c r="B38" s="191"/>
      <c r="C38" s="191"/>
      <c r="D38" s="191"/>
      <c r="E38" s="191"/>
      <c r="F38" s="191"/>
      <c r="G38" s="191"/>
      <c r="H38" s="191"/>
      <c r="I38" s="191"/>
      <c r="J38" s="191"/>
      <c r="K38" s="191"/>
      <c r="L38" s="191"/>
      <c r="M38" s="191"/>
      <c r="N38" s="191"/>
      <c r="O38" s="191"/>
      <c r="P38" s="191"/>
      <c r="Q38" s="191"/>
      <c r="R38" s="191"/>
      <c r="S38" s="191"/>
      <c r="T38" s="218"/>
      <c r="U38" s="28"/>
      <c r="V38" s="28"/>
    </row>
    <row r="39" spans="1:22" x14ac:dyDescent="0.2">
      <c r="A39" s="191"/>
      <c r="B39" s="191"/>
      <c r="C39" s="191"/>
      <c r="D39" s="191"/>
      <c r="E39" s="191"/>
      <c r="F39" s="191"/>
      <c r="G39" s="191"/>
      <c r="H39" s="191"/>
      <c r="I39" s="191"/>
      <c r="J39" s="191"/>
      <c r="K39" s="191"/>
      <c r="L39" s="191"/>
      <c r="M39" s="191"/>
      <c r="N39" s="191"/>
      <c r="O39" s="191"/>
      <c r="P39" s="191"/>
      <c r="Q39" s="191"/>
      <c r="R39" s="191"/>
      <c r="S39" s="191"/>
      <c r="T39" s="218"/>
      <c r="U39" s="28"/>
      <c r="V39" s="28"/>
    </row>
    <row r="40" spans="1:22" x14ac:dyDescent="0.2">
      <c r="A40" s="191"/>
      <c r="B40" s="191"/>
      <c r="C40" s="191"/>
      <c r="D40" s="191"/>
      <c r="E40" s="191"/>
      <c r="F40" s="191"/>
      <c r="G40" s="191"/>
      <c r="H40" s="191"/>
      <c r="I40" s="191"/>
      <c r="J40" s="191"/>
      <c r="K40" s="191"/>
      <c r="L40" s="191"/>
      <c r="M40" s="191"/>
      <c r="N40" s="191"/>
      <c r="O40" s="191"/>
      <c r="P40" s="191"/>
      <c r="Q40" s="191"/>
      <c r="R40" s="191"/>
      <c r="S40" s="191"/>
      <c r="T40" s="218"/>
      <c r="U40" s="28"/>
      <c r="V40" s="28"/>
    </row>
    <row r="41" spans="1:22" x14ac:dyDescent="0.2">
      <c r="T41" s="27"/>
      <c r="U41" s="28"/>
      <c r="V41" s="28"/>
    </row>
    <row r="42" spans="1:22" x14ac:dyDescent="0.2">
      <c r="T42" s="27"/>
      <c r="U42" s="28"/>
      <c r="V42" s="28"/>
    </row>
    <row r="43" spans="1:22" x14ac:dyDescent="0.2">
      <c r="T43" s="27"/>
      <c r="U43" s="28"/>
      <c r="V43" s="28"/>
    </row>
    <row r="44" spans="1:22" x14ac:dyDescent="0.2">
      <c r="T44" s="27"/>
      <c r="U44" s="28"/>
      <c r="V44" s="28"/>
    </row>
    <row r="45" spans="1:22" x14ac:dyDescent="0.2">
      <c r="T45" s="27"/>
      <c r="U45" s="28"/>
      <c r="V45" s="28"/>
    </row>
    <row r="46" spans="1:22" x14ac:dyDescent="0.2">
      <c r="T46" s="27"/>
      <c r="U46" s="28"/>
      <c r="V46" s="28"/>
    </row>
    <row r="47" spans="1:22" x14ac:dyDescent="0.2">
      <c r="T47" s="27"/>
      <c r="U47" s="28"/>
      <c r="V47" s="28"/>
    </row>
    <row r="48" spans="1:22" x14ac:dyDescent="0.2">
      <c r="T48" s="27"/>
      <c r="U48" s="28"/>
      <c r="V48" s="28"/>
    </row>
    <row r="49" spans="20:22" x14ac:dyDescent="0.2">
      <c r="T49" s="27"/>
      <c r="U49" s="28"/>
      <c r="V49" s="28"/>
    </row>
    <row r="50" spans="20:22" x14ac:dyDescent="0.2">
      <c r="T50" s="27"/>
      <c r="U50" s="28"/>
      <c r="V50" s="28"/>
    </row>
    <row r="51" spans="20:22" x14ac:dyDescent="0.2">
      <c r="T51" s="27"/>
      <c r="U51" s="28"/>
      <c r="V51" s="28"/>
    </row>
    <row r="52" spans="20:22" x14ac:dyDescent="0.2">
      <c r="T52" s="27"/>
      <c r="U52" s="28"/>
      <c r="V52" s="28"/>
    </row>
    <row r="53" spans="20:22" x14ac:dyDescent="0.2">
      <c r="T53" s="27"/>
      <c r="U53" s="28"/>
      <c r="V53" s="28"/>
    </row>
    <row r="54" spans="20:22" x14ac:dyDescent="0.2">
      <c r="T54" s="27"/>
      <c r="U54" s="28"/>
      <c r="V54" s="28"/>
    </row>
    <row r="55" spans="20:22" x14ac:dyDescent="0.2">
      <c r="T55" s="27"/>
      <c r="U55" s="28"/>
      <c r="V55" s="28"/>
    </row>
    <row r="56" spans="20:22" x14ac:dyDescent="0.2">
      <c r="T56" s="27"/>
      <c r="U56" s="28"/>
      <c r="V56" s="28"/>
    </row>
    <row r="57" spans="20:22" x14ac:dyDescent="0.2">
      <c r="T57" s="27"/>
      <c r="U57" s="28"/>
      <c r="V57" s="28"/>
    </row>
    <row r="58" spans="20:22" x14ac:dyDescent="0.2">
      <c r="T58" s="27"/>
      <c r="U58" s="28"/>
      <c r="V58" s="28"/>
    </row>
    <row r="59" spans="20:22" x14ac:dyDescent="0.2">
      <c r="T59" s="27"/>
      <c r="U59" s="28"/>
      <c r="V59" s="28"/>
    </row>
    <row r="60" spans="20:22" x14ac:dyDescent="0.2">
      <c r="T60" s="27"/>
      <c r="U60" s="28"/>
      <c r="V60" s="28"/>
    </row>
    <row r="61" spans="20:22" x14ac:dyDescent="0.2">
      <c r="T61" s="27"/>
      <c r="U61" s="28"/>
      <c r="V61" s="28"/>
    </row>
    <row r="62" spans="20:22" x14ac:dyDescent="0.2">
      <c r="T62" s="27"/>
      <c r="U62" s="28"/>
      <c r="V62" s="28"/>
    </row>
    <row r="63" spans="20:22" x14ac:dyDescent="0.2">
      <c r="T63" s="27"/>
      <c r="U63" s="28"/>
      <c r="V63" s="28"/>
    </row>
    <row r="64" spans="20:22" x14ac:dyDescent="0.2">
      <c r="T64" s="27"/>
      <c r="U64" s="28"/>
      <c r="V64" s="28"/>
    </row>
    <row r="65" spans="20:22" x14ac:dyDescent="0.2">
      <c r="T65" s="27"/>
      <c r="U65" s="28"/>
      <c r="V65" s="28"/>
    </row>
    <row r="66" spans="20:22" x14ac:dyDescent="0.2">
      <c r="T66" s="27"/>
      <c r="U66" s="28"/>
      <c r="V66" s="28"/>
    </row>
    <row r="67" spans="20:22" x14ac:dyDescent="0.2">
      <c r="T67" s="27"/>
      <c r="U67" s="28"/>
      <c r="V67" s="28"/>
    </row>
    <row r="68" spans="20:22" x14ac:dyDescent="0.2">
      <c r="T68" s="27"/>
      <c r="U68" s="28"/>
      <c r="V68" s="28"/>
    </row>
    <row r="69" spans="20:22" x14ac:dyDescent="0.2">
      <c r="T69" s="27"/>
      <c r="U69" s="28"/>
      <c r="V69" s="28"/>
    </row>
    <row r="70" spans="20:22" x14ac:dyDescent="0.2">
      <c r="T70" s="27"/>
      <c r="U70" s="28"/>
      <c r="V70" s="28"/>
    </row>
    <row r="71" spans="20:22" x14ac:dyDescent="0.2">
      <c r="T71" s="27"/>
      <c r="U71" s="28"/>
      <c r="V71" s="28"/>
    </row>
    <row r="72" spans="20:22" x14ac:dyDescent="0.2">
      <c r="T72" s="27"/>
      <c r="U72" s="28"/>
      <c r="V72" s="28"/>
    </row>
    <row r="73" spans="20:22" x14ac:dyDescent="0.2">
      <c r="T73" s="27"/>
      <c r="U73" s="28"/>
      <c r="V73" s="28"/>
    </row>
    <row r="74" spans="20:22" x14ac:dyDescent="0.2">
      <c r="T74" s="27"/>
      <c r="U74" s="28"/>
      <c r="V74" s="28"/>
    </row>
    <row r="75" spans="20:22" x14ac:dyDescent="0.2">
      <c r="T75" s="27"/>
      <c r="U75" s="28"/>
      <c r="V75" s="28"/>
    </row>
    <row r="76" spans="20:22" x14ac:dyDescent="0.2">
      <c r="T76" s="27"/>
      <c r="U76" s="28"/>
      <c r="V76" s="28"/>
    </row>
    <row r="77" spans="20:22" x14ac:dyDescent="0.2">
      <c r="T77" s="27"/>
      <c r="U77" s="28"/>
      <c r="V77" s="28"/>
    </row>
    <row r="78" spans="20:22" x14ac:dyDescent="0.2">
      <c r="T78" s="27"/>
      <c r="U78" s="28"/>
      <c r="V78" s="28"/>
    </row>
    <row r="79" spans="20:22" x14ac:dyDescent="0.2">
      <c r="T79" s="27"/>
      <c r="U79" s="28"/>
      <c r="V79" s="28"/>
    </row>
    <row r="80" spans="20:22" x14ac:dyDescent="0.2">
      <c r="T80" s="27"/>
      <c r="U80" s="28"/>
      <c r="V80" s="28"/>
    </row>
    <row r="81" spans="20:22" x14ac:dyDescent="0.2">
      <c r="T81" s="27"/>
      <c r="U81" s="28"/>
      <c r="V81" s="28"/>
    </row>
    <row r="82" spans="20:22" x14ac:dyDescent="0.2">
      <c r="T82" s="27"/>
      <c r="U82" s="28"/>
      <c r="V82" s="28"/>
    </row>
    <row r="83" spans="20:22" x14ac:dyDescent="0.2">
      <c r="T83" s="27"/>
      <c r="U83" s="28"/>
      <c r="V83" s="28"/>
    </row>
    <row r="84" spans="20:22" x14ac:dyDescent="0.2">
      <c r="T84" s="27"/>
      <c r="U84" s="28"/>
      <c r="V84" s="28"/>
    </row>
    <row r="85" spans="20:22" x14ac:dyDescent="0.2">
      <c r="T85" s="27"/>
      <c r="U85" s="28"/>
      <c r="V85" s="28"/>
    </row>
    <row r="86" spans="20:22" x14ac:dyDescent="0.2">
      <c r="T86" s="27"/>
      <c r="U86" s="28"/>
      <c r="V86" s="28"/>
    </row>
    <row r="87" spans="20:22" x14ac:dyDescent="0.2">
      <c r="T87" s="27"/>
      <c r="U87" s="28"/>
      <c r="V87" s="28"/>
    </row>
    <row r="88" spans="20:22" x14ac:dyDescent="0.2">
      <c r="T88" s="27"/>
      <c r="U88" s="28"/>
      <c r="V88" s="28"/>
    </row>
    <row r="89" spans="20:22" x14ac:dyDescent="0.2">
      <c r="T89" s="27"/>
      <c r="U89" s="28"/>
      <c r="V89" s="28"/>
    </row>
    <row r="90" spans="20:22" x14ac:dyDescent="0.2">
      <c r="T90" s="27"/>
      <c r="U90" s="28"/>
      <c r="V90" s="28"/>
    </row>
    <row r="91" spans="20:22" x14ac:dyDescent="0.2">
      <c r="T91" s="27"/>
      <c r="U91" s="28"/>
      <c r="V91" s="28"/>
    </row>
    <row r="92" spans="20:22" x14ac:dyDescent="0.2">
      <c r="T92" s="27"/>
      <c r="U92" s="28"/>
      <c r="V92" s="28"/>
    </row>
    <row r="93" spans="20:22" x14ac:dyDescent="0.2">
      <c r="T93" s="27"/>
      <c r="U93" s="28"/>
      <c r="V93" s="28"/>
    </row>
    <row r="94" spans="20:22" x14ac:dyDescent="0.2">
      <c r="T94" s="27"/>
      <c r="U94" s="28"/>
      <c r="V94" s="28"/>
    </row>
    <row r="95" spans="20:22" x14ac:dyDescent="0.2">
      <c r="T95" s="27"/>
      <c r="U95" s="28"/>
      <c r="V95" s="28"/>
    </row>
    <row r="96" spans="20:22" x14ac:dyDescent="0.2">
      <c r="T96" s="27"/>
      <c r="U96" s="28"/>
      <c r="V96" s="28"/>
    </row>
    <row r="97" spans="20:22" x14ac:dyDescent="0.2">
      <c r="T97" s="27"/>
      <c r="U97" s="28"/>
      <c r="V97" s="28"/>
    </row>
    <row r="98" spans="20:22" x14ac:dyDescent="0.2">
      <c r="T98" s="27"/>
      <c r="U98" s="28"/>
      <c r="V98" s="28"/>
    </row>
    <row r="99" spans="20:22" x14ac:dyDescent="0.2">
      <c r="T99" s="27"/>
      <c r="U99" s="28"/>
      <c r="V99" s="28"/>
    </row>
    <row r="100" spans="20:22" x14ac:dyDescent="0.2">
      <c r="T100" s="27"/>
      <c r="U100" s="28"/>
      <c r="V100" s="28"/>
    </row>
    <row r="101" spans="20:22" x14ac:dyDescent="0.2">
      <c r="T101" s="27"/>
      <c r="U101" s="28"/>
      <c r="V101" s="28"/>
    </row>
    <row r="102" spans="20:22" x14ac:dyDescent="0.2">
      <c r="T102" s="27"/>
      <c r="U102" s="28"/>
      <c r="V102" s="28"/>
    </row>
    <row r="103" spans="20:22" x14ac:dyDescent="0.2">
      <c r="T103" s="27"/>
      <c r="U103" s="28"/>
      <c r="V103" s="28"/>
    </row>
    <row r="104" spans="20:22" x14ac:dyDescent="0.2">
      <c r="T104" s="27"/>
      <c r="U104" s="28"/>
      <c r="V104" s="28"/>
    </row>
    <row r="105" spans="20:22" x14ac:dyDescent="0.2">
      <c r="T105" s="27"/>
      <c r="U105" s="28"/>
      <c r="V105" s="28"/>
    </row>
    <row r="106" spans="20:22" x14ac:dyDescent="0.2">
      <c r="T106" s="27"/>
      <c r="U106" s="28"/>
      <c r="V106" s="28"/>
    </row>
    <row r="107" spans="20:22" x14ac:dyDescent="0.2">
      <c r="T107" s="27"/>
      <c r="U107" s="28"/>
      <c r="V107" s="28"/>
    </row>
    <row r="108" spans="20:22" x14ac:dyDescent="0.2">
      <c r="T108" s="27"/>
      <c r="U108" s="28"/>
      <c r="V108" s="28"/>
    </row>
    <row r="109" spans="20:22" x14ac:dyDescent="0.2">
      <c r="T109" s="27"/>
      <c r="U109" s="28"/>
      <c r="V109" s="28"/>
    </row>
    <row r="110" spans="20:22" x14ac:dyDescent="0.2">
      <c r="T110" s="27"/>
      <c r="U110" s="28"/>
      <c r="V110" s="28"/>
    </row>
    <row r="111" spans="20:22" x14ac:dyDescent="0.2">
      <c r="T111" s="27"/>
      <c r="U111" s="28"/>
      <c r="V111" s="28"/>
    </row>
    <row r="112" spans="20:22" x14ac:dyDescent="0.2">
      <c r="T112" s="27"/>
      <c r="U112" s="28"/>
      <c r="V112" s="28"/>
    </row>
    <row r="113" spans="20:22" x14ac:dyDescent="0.2">
      <c r="T113" s="27"/>
      <c r="U113" s="28"/>
      <c r="V113" s="28"/>
    </row>
    <row r="114" spans="20:22" x14ac:dyDescent="0.2">
      <c r="T114" s="27"/>
      <c r="U114" s="28"/>
      <c r="V114" s="28"/>
    </row>
    <row r="115" spans="20:22" x14ac:dyDescent="0.2">
      <c r="T115" s="27"/>
      <c r="U115" s="28"/>
      <c r="V115" s="28"/>
    </row>
    <row r="116" spans="20:22" x14ac:dyDescent="0.2">
      <c r="T116" s="27"/>
      <c r="U116" s="28"/>
      <c r="V116" s="28"/>
    </row>
    <row r="117" spans="20:22" x14ac:dyDescent="0.2">
      <c r="T117" s="27"/>
      <c r="U117" s="28"/>
      <c r="V117" s="28"/>
    </row>
    <row r="118" spans="20:22" x14ac:dyDescent="0.2">
      <c r="T118" s="27"/>
      <c r="U118" s="28"/>
      <c r="V118" s="28"/>
    </row>
    <row r="119" spans="20:22" x14ac:dyDescent="0.2">
      <c r="T119" s="27"/>
      <c r="U119" s="28"/>
      <c r="V119" s="28"/>
    </row>
    <row r="120" spans="20:22" x14ac:dyDescent="0.2">
      <c r="T120" s="27"/>
      <c r="U120" s="28"/>
      <c r="V120" s="28"/>
    </row>
    <row r="121" spans="20:22" x14ac:dyDescent="0.2">
      <c r="T121" s="27"/>
      <c r="U121" s="28"/>
      <c r="V121" s="28"/>
    </row>
    <row r="122" spans="20:22" x14ac:dyDescent="0.2">
      <c r="T122" s="27"/>
      <c r="U122" s="28"/>
      <c r="V122" s="28"/>
    </row>
    <row r="123" spans="20:22" x14ac:dyDescent="0.2">
      <c r="T123" s="27"/>
      <c r="U123" s="28"/>
      <c r="V123" s="28"/>
    </row>
    <row r="124" spans="20:22" x14ac:dyDescent="0.2">
      <c r="T124" s="27"/>
      <c r="U124" s="28"/>
      <c r="V124" s="28"/>
    </row>
    <row r="125" spans="20:22" x14ac:dyDescent="0.2">
      <c r="T125" s="27"/>
      <c r="U125" s="28"/>
      <c r="V125" s="28"/>
    </row>
    <row r="126" spans="20:22" x14ac:dyDescent="0.2">
      <c r="T126" s="27"/>
      <c r="U126" s="28"/>
      <c r="V126" s="28"/>
    </row>
    <row r="127" spans="20:22" x14ac:dyDescent="0.2">
      <c r="T127" s="27"/>
      <c r="U127" s="28"/>
      <c r="V127" s="28"/>
    </row>
    <row r="128" spans="20:22" x14ac:dyDescent="0.2">
      <c r="T128" s="27"/>
      <c r="U128" s="28"/>
      <c r="V128" s="28"/>
    </row>
    <row r="129" spans="20:22" x14ac:dyDescent="0.2">
      <c r="T129" s="27"/>
      <c r="U129" s="28"/>
      <c r="V129" s="28"/>
    </row>
    <row r="130" spans="20:22" x14ac:dyDescent="0.2">
      <c r="T130" s="27"/>
      <c r="U130" s="28"/>
      <c r="V130" s="28"/>
    </row>
    <row r="131" spans="20:22" x14ac:dyDescent="0.2">
      <c r="T131" s="27"/>
      <c r="U131" s="28"/>
      <c r="V131" s="28"/>
    </row>
    <row r="132" spans="20:22" x14ac:dyDescent="0.2">
      <c r="T132" s="27"/>
      <c r="U132" s="28"/>
      <c r="V132" s="28"/>
    </row>
    <row r="133" spans="20:22" x14ac:dyDescent="0.2">
      <c r="T133" s="27"/>
      <c r="U133" s="28"/>
      <c r="V133" s="28"/>
    </row>
    <row r="134" spans="20:22" x14ac:dyDescent="0.2">
      <c r="T134" s="27"/>
      <c r="U134" s="28"/>
      <c r="V134" s="28"/>
    </row>
    <row r="135" spans="20:22" x14ac:dyDescent="0.2">
      <c r="T135" s="27"/>
      <c r="U135" s="28"/>
      <c r="V135" s="28"/>
    </row>
    <row r="136" spans="20:22" x14ac:dyDescent="0.2">
      <c r="T136" s="27"/>
      <c r="U136" s="28"/>
      <c r="V136" s="28"/>
    </row>
    <row r="137" spans="20:22" x14ac:dyDescent="0.2">
      <c r="T137" s="27"/>
      <c r="U137" s="28"/>
      <c r="V137" s="28"/>
    </row>
    <row r="138" spans="20:22" x14ac:dyDescent="0.2">
      <c r="T138" s="27"/>
      <c r="U138" s="28"/>
      <c r="V138" s="28"/>
    </row>
    <row r="139" spans="20:22" x14ac:dyDescent="0.2">
      <c r="T139" s="27"/>
      <c r="U139" s="28"/>
      <c r="V139" s="28"/>
    </row>
    <row r="140" spans="20:22" x14ac:dyDescent="0.2">
      <c r="T140" s="27"/>
      <c r="U140" s="28"/>
      <c r="V140" s="28"/>
    </row>
    <row r="141" spans="20:22" x14ac:dyDescent="0.2">
      <c r="T141" s="27"/>
      <c r="U141" s="28"/>
      <c r="V141" s="28"/>
    </row>
    <row r="142" spans="20:22" x14ac:dyDescent="0.2">
      <c r="T142" s="27"/>
      <c r="U142" s="28"/>
      <c r="V142" s="28"/>
    </row>
    <row r="143" spans="20:22" x14ac:dyDescent="0.2">
      <c r="T143" s="27"/>
      <c r="U143" s="28"/>
      <c r="V143" s="28"/>
    </row>
    <row r="144" spans="20:22" x14ac:dyDescent="0.2">
      <c r="T144" s="27"/>
      <c r="U144" s="28"/>
      <c r="V144" s="28"/>
    </row>
    <row r="145" spans="20:22" x14ac:dyDescent="0.2">
      <c r="T145" s="27"/>
      <c r="U145" s="28"/>
      <c r="V145" s="28"/>
    </row>
    <row r="146" spans="20:22" x14ac:dyDescent="0.2">
      <c r="T146" s="27"/>
      <c r="U146" s="28"/>
      <c r="V146" s="28"/>
    </row>
    <row r="147" spans="20:22" x14ac:dyDescent="0.2">
      <c r="T147" s="27"/>
      <c r="U147" s="28"/>
      <c r="V147" s="28"/>
    </row>
    <row r="148" spans="20:22" x14ac:dyDescent="0.2">
      <c r="T148" s="27"/>
      <c r="U148" s="28"/>
      <c r="V148" s="28"/>
    </row>
    <row r="149" spans="20:22" x14ac:dyDescent="0.2">
      <c r="T149" s="27"/>
      <c r="U149" s="28"/>
      <c r="V149" s="28"/>
    </row>
    <row r="150" spans="20:22" x14ac:dyDescent="0.2">
      <c r="T150" s="27"/>
      <c r="U150" s="28"/>
      <c r="V150" s="28"/>
    </row>
    <row r="151" spans="20:22" x14ac:dyDescent="0.2">
      <c r="T151" s="27"/>
      <c r="U151" s="28"/>
      <c r="V151" s="28"/>
    </row>
    <row r="152" spans="20:22" x14ac:dyDescent="0.2">
      <c r="T152" s="27"/>
      <c r="U152" s="28"/>
      <c r="V152" s="28"/>
    </row>
    <row r="153" spans="20:22" x14ac:dyDescent="0.2">
      <c r="T153" s="27"/>
      <c r="U153" s="28"/>
      <c r="V153" s="28"/>
    </row>
    <row r="154" spans="20:22" x14ac:dyDescent="0.2">
      <c r="T154" s="27"/>
      <c r="U154" s="28"/>
      <c r="V154" s="28"/>
    </row>
    <row r="155" spans="20:22" x14ac:dyDescent="0.2">
      <c r="T155" s="27"/>
      <c r="U155" s="28"/>
      <c r="V155" s="28"/>
    </row>
    <row r="156" spans="20:22" x14ac:dyDescent="0.2">
      <c r="T156" s="27"/>
      <c r="U156" s="28"/>
      <c r="V156" s="28"/>
    </row>
    <row r="157" spans="20:22" x14ac:dyDescent="0.2">
      <c r="T157" s="27"/>
      <c r="U157" s="28"/>
      <c r="V157" s="28"/>
    </row>
    <row r="158" spans="20:22" x14ac:dyDescent="0.2">
      <c r="T158" s="27"/>
      <c r="U158" s="28"/>
      <c r="V158" s="28"/>
    </row>
    <row r="159" spans="20:22" x14ac:dyDescent="0.2">
      <c r="T159" s="27"/>
      <c r="U159" s="28"/>
      <c r="V159" s="28"/>
    </row>
    <row r="160" spans="20:22" x14ac:dyDescent="0.2">
      <c r="T160" s="27"/>
      <c r="U160" s="28"/>
      <c r="V160" s="28"/>
    </row>
    <row r="161" spans="20:22" x14ac:dyDescent="0.2">
      <c r="T161" s="27"/>
      <c r="U161" s="28"/>
      <c r="V161" s="28"/>
    </row>
    <row r="162" spans="20:22" x14ac:dyDescent="0.2">
      <c r="T162" s="27"/>
      <c r="U162" s="28"/>
      <c r="V162" s="28"/>
    </row>
    <row r="163" spans="20:22" x14ac:dyDescent="0.2">
      <c r="T163" s="27"/>
      <c r="U163" s="28"/>
      <c r="V163" s="28"/>
    </row>
    <row r="164" spans="20:22" x14ac:dyDescent="0.2">
      <c r="T164" s="27"/>
      <c r="U164" s="28"/>
      <c r="V164" s="28"/>
    </row>
    <row r="165" spans="20:22" x14ac:dyDescent="0.2">
      <c r="T165" s="27"/>
      <c r="U165" s="28"/>
      <c r="V165" s="28"/>
    </row>
    <row r="166" spans="20:22" x14ac:dyDescent="0.2">
      <c r="T166" s="27"/>
      <c r="U166" s="28"/>
      <c r="V166" s="28"/>
    </row>
    <row r="167" spans="20:22" x14ac:dyDescent="0.2">
      <c r="T167" s="27"/>
      <c r="U167" s="28"/>
      <c r="V167" s="28"/>
    </row>
    <row r="168" spans="20:22" x14ac:dyDescent="0.2">
      <c r="T168" s="27"/>
      <c r="U168" s="28"/>
      <c r="V168" s="28"/>
    </row>
    <row r="169" spans="20:22" x14ac:dyDescent="0.2">
      <c r="T169" s="27"/>
      <c r="U169" s="28"/>
      <c r="V169" s="28"/>
    </row>
    <row r="170" spans="20:22" x14ac:dyDescent="0.2">
      <c r="T170" s="27"/>
      <c r="U170" s="28"/>
      <c r="V170" s="28"/>
    </row>
    <row r="171" spans="20:22" x14ac:dyDescent="0.2">
      <c r="T171" s="27"/>
      <c r="U171" s="28"/>
      <c r="V171" s="28"/>
    </row>
    <row r="172" spans="20:22" x14ac:dyDescent="0.2">
      <c r="T172" s="27"/>
      <c r="U172" s="28"/>
      <c r="V172" s="28"/>
    </row>
    <row r="173" spans="20:22" x14ac:dyDescent="0.2">
      <c r="T173" s="27"/>
      <c r="U173" s="28"/>
      <c r="V173" s="28"/>
    </row>
    <row r="174" spans="20:22" x14ac:dyDescent="0.2">
      <c r="T174" s="27"/>
      <c r="U174" s="28"/>
      <c r="V174" s="28"/>
    </row>
    <row r="175" spans="20:22" x14ac:dyDescent="0.2">
      <c r="T175" s="27"/>
      <c r="U175" s="28"/>
      <c r="V175" s="28"/>
    </row>
    <row r="176" spans="20:22" x14ac:dyDescent="0.2">
      <c r="T176" s="27"/>
      <c r="U176" s="28"/>
      <c r="V176" s="28"/>
    </row>
    <row r="177" spans="20:22" x14ac:dyDescent="0.2">
      <c r="T177" s="27"/>
      <c r="U177" s="28"/>
      <c r="V177" s="28"/>
    </row>
    <row r="178" spans="20:22" x14ac:dyDescent="0.2">
      <c r="T178" s="27"/>
      <c r="U178" s="28"/>
      <c r="V178" s="28"/>
    </row>
    <row r="179" spans="20:22" x14ac:dyDescent="0.2">
      <c r="T179" s="27"/>
      <c r="U179" s="28"/>
      <c r="V179" s="28"/>
    </row>
    <row r="180" spans="20:22" x14ac:dyDescent="0.2">
      <c r="T180" s="27"/>
      <c r="U180" s="28"/>
      <c r="V180" s="28"/>
    </row>
    <row r="181" spans="20:22" x14ac:dyDescent="0.2">
      <c r="T181" s="27"/>
      <c r="U181" s="28"/>
      <c r="V181" s="28"/>
    </row>
    <row r="182" spans="20:22" x14ac:dyDescent="0.2">
      <c r="T182" s="27"/>
      <c r="U182" s="28"/>
      <c r="V182" s="28"/>
    </row>
    <row r="183" spans="20:22" x14ac:dyDescent="0.2">
      <c r="T183" s="27"/>
      <c r="U183" s="28"/>
      <c r="V183" s="28"/>
    </row>
    <row r="184" spans="20:22" x14ac:dyDescent="0.2">
      <c r="T184" s="27"/>
      <c r="U184" s="28"/>
      <c r="V184" s="28"/>
    </row>
    <row r="185" spans="20:22" x14ac:dyDescent="0.2">
      <c r="T185" s="27"/>
      <c r="U185" s="28"/>
      <c r="V185" s="28"/>
    </row>
    <row r="186" spans="20:22" x14ac:dyDescent="0.2">
      <c r="T186" s="27"/>
      <c r="U186" s="28"/>
      <c r="V186" s="28"/>
    </row>
    <row r="187" spans="20:22" x14ac:dyDescent="0.2">
      <c r="T187" s="27"/>
      <c r="U187" s="28"/>
      <c r="V187" s="28"/>
    </row>
    <row r="188" spans="20:22" x14ac:dyDescent="0.2">
      <c r="T188" s="27"/>
      <c r="U188" s="28"/>
      <c r="V188" s="28"/>
    </row>
    <row r="189" spans="20:22" x14ac:dyDescent="0.2">
      <c r="T189" s="27"/>
      <c r="U189" s="28"/>
      <c r="V189" s="28"/>
    </row>
    <row r="190" spans="20:22" x14ac:dyDescent="0.2">
      <c r="T190" s="27"/>
      <c r="U190" s="28"/>
      <c r="V190" s="28"/>
    </row>
    <row r="191" spans="20:22" x14ac:dyDescent="0.2">
      <c r="T191" s="27"/>
      <c r="U191" s="28"/>
      <c r="V191" s="28"/>
    </row>
    <row r="192" spans="20:22" x14ac:dyDescent="0.2">
      <c r="T192" s="27"/>
      <c r="U192" s="28"/>
      <c r="V192" s="28"/>
    </row>
    <row r="193" spans="20:22" x14ac:dyDescent="0.2">
      <c r="T193" s="27"/>
      <c r="U193" s="28"/>
      <c r="V193" s="28"/>
    </row>
    <row r="194" spans="20:22" x14ac:dyDescent="0.2">
      <c r="T194" s="27"/>
      <c r="U194" s="28"/>
      <c r="V194" s="28"/>
    </row>
    <row r="195" spans="20:22" x14ac:dyDescent="0.2">
      <c r="T195" s="27"/>
      <c r="U195" s="28"/>
      <c r="V195" s="28"/>
    </row>
    <row r="196" spans="20:22" x14ac:dyDescent="0.2">
      <c r="T196" s="27"/>
      <c r="U196" s="28"/>
      <c r="V196" s="28"/>
    </row>
    <row r="197" spans="20:22" x14ac:dyDescent="0.2">
      <c r="T197" s="27"/>
      <c r="U197" s="28"/>
      <c r="V197" s="28"/>
    </row>
    <row r="198" spans="20:22" x14ac:dyDescent="0.2">
      <c r="T198" s="27"/>
      <c r="U198" s="28"/>
      <c r="V198" s="28"/>
    </row>
    <row r="199" spans="20:22" x14ac:dyDescent="0.2">
      <c r="T199" s="27"/>
      <c r="U199" s="28"/>
      <c r="V199" s="28"/>
    </row>
    <row r="200" spans="20:22" x14ac:dyDescent="0.2">
      <c r="T200" s="27"/>
      <c r="U200" s="28"/>
      <c r="V200" s="28"/>
    </row>
    <row r="201" spans="20:22" x14ac:dyDescent="0.2">
      <c r="T201" s="27"/>
      <c r="U201" s="28"/>
      <c r="V201" s="28"/>
    </row>
    <row r="202" spans="20:22" x14ac:dyDescent="0.2">
      <c r="T202" s="27"/>
      <c r="U202" s="28"/>
      <c r="V202" s="28"/>
    </row>
    <row r="203" spans="20:22" x14ac:dyDescent="0.2">
      <c r="T203" s="27"/>
      <c r="U203" s="28"/>
      <c r="V203" s="28"/>
    </row>
    <row r="204" spans="20:22" x14ac:dyDescent="0.2">
      <c r="T204" s="27"/>
      <c r="U204" s="28"/>
      <c r="V204" s="28"/>
    </row>
    <row r="205" spans="20:22" x14ac:dyDescent="0.2">
      <c r="T205" s="27"/>
      <c r="U205" s="28"/>
      <c r="V205" s="28"/>
    </row>
    <row r="206" spans="20:22" x14ac:dyDescent="0.2">
      <c r="T206" s="27"/>
      <c r="U206" s="28"/>
      <c r="V206" s="28"/>
    </row>
    <row r="207" spans="20:22" x14ac:dyDescent="0.2">
      <c r="T207" s="27"/>
      <c r="U207" s="28"/>
      <c r="V207" s="28"/>
    </row>
    <row r="208" spans="20:22" x14ac:dyDescent="0.2">
      <c r="T208" s="27"/>
      <c r="U208" s="28"/>
      <c r="V208" s="28"/>
    </row>
    <row r="209" spans="20:22" x14ac:dyDescent="0.2">
      <c r="T209" s="27"/>
      <c r="U209" s="28"/>
      <c r="V209" s="28"/>
    </row>
    <row r="210" spans="20:22" x14ac:dyDescent="0.2">
      <c r="T210" s="27"/>
      <c r="U210" s="28"/>
      <c r="V210" s="28"/>
    </row>
    <row r="211" spans="20:22" x14ac:dyDescent="0.2">
      <c r="T211" s="27"/>
      <c r="U211" s="28"/>
      <c r="V211" s="28"/>
    </row>
    <row r="212" spans="20:22" x14ac:dyDescent="0.2">
      <c r="T212" s="27"/>
      <c r="U212" s="28"/>
      <c r="V212" s="28"/>
    </row>
    <row r="213" spans="20:22" x14ac:dyDescent="0.2">
      <c r="T213" s="27"/>
      <c r="U213" s="28"/>
      <c r="V213" s="28"/>
    </row>
    <row r="214" spans="20:22" x14ac:dyDescent="0.2">
      <c r="T214" s="27"/>
      <c r="U214" s="28"/>
      <c r="V214" s="28"/>
    </row>
    <row r="215" spans="20:22" x14ac:dyDescent="0.2">
      <c r="T215" s="27"/>
      <c r="U215" s="28"/>
      <c r="V215" s="28"/>
    </row>
    <row r="216" spans="20:22" x14ac:dyDescent="0.2">
      <c r="T216" s="27"/>
      <c r="U216" s="28"/>
      <c r="V216" s="28"/>
    </row>
    <row r="217" spans="20:22" x14ac:dyDescent="0.2">
      <c r="T217" s="27"/>
      <c r="U217" s="28"/>
      <c r="V217" s="28"/>
    </row>
    <row r="218" spans="20:22" x14ac:dyDescent="0.2">
      <c r="T218" s="27"/>
      <c r="U218" s="28"/>
      <c r="V218" s="28"/>
    </row>
    <row r="219" spans="20:22" x14ac:dyDescent="0.2">
      <c r="T219" s="27"/>
      <c r="U219" s="28"/>
      <c r="V219" s="28"/>
    </row>
    <row r="220" spans="20:22" x14ac:dyDescent="0.2">
      <c r="T220" s="27"/>
      <c r="U220" s="28"/>
      <c r="V220" s="28"/>
    </row>
    <row r="221" spans="20:22" x14ac:dyDescent="0.2">
      <c r="T221" s="27"/>
      <c r="U221" s="28"/>
      <c r="V221" s="28"/>
    </row>
    <row r="222" spans="20:22" x14ac:dyDescent="0.2">
      <c r="T222" s="27"/>
      <c r="U222" s="28"/>
      <c r="V222" s="28"/>
    </row>
    <row r="223" spans="20:22" x14ac:dyDescent="0.2">
      <c r="T223" s="27"/>
      <c r="U223" s="28"/>
      <c r="V223" s="28"/>
    </row>
    <row r="224" spans="20:22" x14ac:dyDescent="0.2">
      <c r="T224" s="27"/>
      <c r="U224" s="28"/>
      <c r="V224" s="28"/>
    </row>
    <row r="225" spans="20:22" x14ac:dyDescent="0.2">
      <c r="T225" s="27"/>
      <c r="U225" s="28"/>
      <c r="V225" s="28"/>
    </row>
    <row r="226" spans="20:22" x14ac:dyDescent="0.2">
      <c r="T226" s="27"/>
      <c r="U226" s="28"/>
      <c r="V226" s="28"/>
    </row>
    <row r="227" spans="20:22" x14ac:dyDescent="0.2">
      <c r="T227" s="27"/>
      <c r="U227" s="28"/>
      <c r="V227" s="28"/>
    </row>
    <row r="228" spans="20:22" x14ac:dyDescent="0.2">
      <c r="T228" s="27"/>
      <c r="U228" s="28"/>
      <c r="V228" s="28"/>
    </row>
    <row r="229" spans="20:22" x14ac:dyDescent="0.2">
      <c r="T229" s="27"/>
      <c r="U229" s="28"/>
      <c r="V229" s="28"/>
    </row>
    <row r="230" spans="20:22" x14ac:dyDescent="0.2">
      <c r="T230" s="27"/>
      <c r="U230" s="28"/>
      <c r="V230" s="28"/>
    </row>
    <row r="231" spans="20:22" x14ac:dyDescent="0.2">
      <c r="T231" s="27"/>
      <c r="U231" s="28"/>
      <c r="V231" s="28"/>
    </row>
    <row r="232" spans="20:22" x14ac:dyDescent="0.2">
      <c r="T232" s="27"/>
      <c r="U232" s="28"/>
      <c r="V232" s="28"/>
    </row>
    <row r="233" spans="20:22" x14ac:dyDescent="0.2">
      <c r="T233" s="27"/>
      <c r="U233" s="28"/>
      <c r="V233" s="28"/>
    </row>
    <row r="234" spans="20:22" x14ac:dyDescent="0.2">
      <c r="T234" s="27"/>
      <c r="U234" s="28"/>
      <c r="V234" s="28"/>
    </row>
    <row r="235" spans="20:22" x14ac:dyDescent="0.2">
      <c r="T235" s="27"/>
      <c r="U235" s="28"/>
      <c r="V235" s="28"/>
    </row>
    <row r="236" spans="20:22" x14ac:dyDescent="0.2">
      <c r="T236" s="27"/>
      <c r="U236" s="28"/>
      <c r="V236" s="28"/>
    </row>
    <row r="237" spans="20:22" x14ac:dyDescent="0.2">
      <c r="T237" s="27"/>
      <c r="U237" s="28"/>
      <c r="V237" s="28"/>
    </row>
    <row r="238" spans="20:22" x14ac:dyDescent="0.2">
      <c r="T238" s="27"/>
      <c r="U238" s="28"/>
      <c r="V238" s="28"/>
    </row>
    <row r="239" spans="20:22" x14ac:dyDescent="0.2">
      <c r="T239" s="27"/>
      <c r="U239" s="28"/>
      <c r="V239" s="28"/>
    </row>
    <row r="240" spans="20:22" x14ac:dyDescent="0.2">
      <c r="T240" s="27"/>
      <c r="U240" s="28"/>
      <c r="V240" s="28"/>
    </row>
    <row r="241" spans="20:22" x14ac:dyDescent="0.2">
      <c r="T241" s="27"/>
      <c r="U241" s="28"/>
      <c r="V241" s="28"/>
    </row>
    <row r="242" spans="20:22" x14ac:dyDescent="0.2">
      <c r="T242" s="27"/>
      <c r="U242" s="28"/>
      <c r="V242" s="28"/>
    </row>
    <row r="243" spans="20:22" x14ac:dyDescent="0.2">
      <c r="T243" s="27"/>
      <c r="U243" s="28"/>
      <c r="V243" s="28"/>
    </row>
    <row r="244" spans="20:22" x14ac:dyDescent="0.2">
      <c r="T244" s="27"/>
      <c r="U244" s="28"/>
      <c r="V244" s="28"/>
    </row>
    <row r="245" spans="20:22" x14ac:dyDescent="0.2">
      <c r="T245" s="27"/>
      <c r="U245" s="28"/>
      <c r="V245" s="28"/>
    </row>
    <row r="246" spans="20:22" x14ac:dyDescent="0.2">
      <c r="T246" s="27"/>
      <c r="U246" s="28"/>
      <c r="V246" s="28"/>
    </row>
    <row r="247" spans="20:22" x14ac:dyDescent="0.2">
      <c r="T247" s="27"/>
      <c r="U247" s="28"/>
      <c r="V247" s="28"/>
    </row>
    <row r="248" spans="20:22" x14ac:dyDescent="0.2">
      <c r="T248" s="27"/>
      <c r="U248" s="28"/>
      <c r="V248" s="28"/>
    </row>
    <row r="249" spans="20:22" x14ac:dyDescent="0.2">
      <c r="T249" s="27"/>
      <c r="U249" s="28"/>
      <c r="V249" s="28"/>
    </row>
    <row r="250" spans="20:22" x14ac:dyDescent="0.2">
      <c r="T250" s="27"/>
      <c r="U250" s="28"/>
      <c r="V250" s="28"/>
    </row>
    <row r="251" spans="20:22" x14ac:dyDescent="0.2">
      <c r="T251" s="27"/>
      <c r="U251" s="28"/>
      <c r="V251" s="28"/>
    </row>
    <row r="252" spans="20:22" x14ac:dyDescent="0.2">
      <c r="T252" s="27"/>
      <c r="U252" s="28"/>
      <c r="V252" s="28"/>
    </row>
    <row r="253" spans="20:22" x14ac:dyDescent="0.2">
      <c r="T253" s="27"/>
      <c r="U253" s="28"/>
      <c r="V253" s="28"/>
    </row>
    <row r="254" spans="20:22" x14ac:dyDescent="0.2">
      <c r="T254" s="27"/>
      <c r="U254" s="28"/>
      <c r="V254" s="28"/>
    </row>
    <row r="255" spans="20:22" x14ac:dyDescent="0.2">
      <c r="T255" s="27"/>
      <c r="U255" s="28"/>
      <c r="V255" s="28"/>
    </row>
    <row r="256" spans="20:22" x14ac:dyDescent="0.2">
      <c r="T256" s="27"/>
      <c r="U256" s="28"/>
      <c r="V256" s="28"/>
    </row>
    <row r="257" spans="20:22" x14ac:dyDescent="0.2">
      <c r="T257" s="27"/>
      <c r="U257" s="28"/>
      <c r="V257" s="28"/>
    </row>
    <row r="258" spans="20:22" x14ac:dyDescent="0.2">
      <c r="T258" s="27"/>
      <c r="U258" s="28"/>
      <c r="V258" s="28"/>
    </row>
    <row r="259" spans="20:22" x14ac:dyDescent="0.2">
      <c r="T259" s="27"/>
      <c r="U259" s="28"/>
      <c r="V259" s="28"/>
    </row>
    <row r="260" spans="20:22" x14ac:dyDescent="0.2">
      <c r="T260" s="27"/>
      <c r="U260" s="28"/>
      <c r="V260" s="28"/>
    </row>
    <row r="261" spans="20:22" x14ac:dyDescent="0.2">
      <c r="T261" s="27"/>
      <c r="U261" s="28"/>
      <c r="V261" s="28"/>
    </row>
    <row r="262" spans="20:22" x14ac:dyDescent="0.2">
      <c r="T262" s="27"/>
      <c r="U262" s="28"/>
      <c r="V262" s="28"/>
    </row>
    <row r="263" spans="20:22" x14ac:dyDescent="0.2">
      <c r="T263" s="27"/>
      <c r="U263" s="28"/>
      <c r="V263" s="28"/>
    </row>
    <row r="264" spans="20:22" x14ac:dyDescent="0.2">
      <c r="T264" s="27"/>
      <c r="U264" s="28"/>
      <c r="V264" s="28"/>
    </row>
    <row r="265" spans="20:22" x14ac:dyDescent="0.2">
      <c r="T265" s="27"/>
      <c r="U265" s="28"/>
      <c r="V265" s="28"/>
    </row>
    <row r="266" spans="20:22" x14ac:dyDescent="0.2">
      <c r="T266" s="27"/>
      <c r="U266" s="28"/>
      <c r="V266" s="28"/>
    </row>
    <row r="267" spans="20:22" x14ac:dyDescent="0.2">
      <c r="T267" s="27"/>
      <c r="U267" s="28"/>
      <c r="V267" s="28"/>
    </row>
    <row r="268" spans="20:22" x14ac:dyDescent="0.2">
      <c r="T268" s="27"/>
      <c r="U268" s="28"/>
      <c r="V268" s="28"/>
    </row>
    <row r="269" spans="20:22" x14ac:dyDescent="0.2">
      <c r="T269" s="27"/>
      <c r="U269" s="28"/>
      <c r="V269" s="28"/>
    </row>
    <row r="270" spans="20:22" x14ac:dyDescent="0.2">
      <c r="T270" s="27"/>
      <c r="U270" s="28"/>
      <c r="V270" s="28"/>
    </row>
    <row r="271" spans="20:22" x14ac:dyDescent="0.2">
      <c r="T271" s="27"/>
      <c r="U271" s="28"/>
      <c r="V271" s="28"/>
    </row>
    <row r="272" spans="20:22" x14ac:dyDescent="0.2">
      <c r="T272" s="27"/>
      <c r="U272" s="28"/>
      <c r="V272" s="28"/>
    </row>
    <row r="273" spans="20:22" x14ac:dyDescent="0.2">
      <c r="T273" s="27"/>
      <c r="U273" s="28"/>
      <c r="V273" s="28"/>
    </row>
    <row r="274" spans="20:22" x14ac:dyDescent="0.2">
      <c r="T274" s="27"/>
      <c r="U274" s="28"/>
      <c r="V274" s="28"/>
    </row>
    <row r="275" spans="20:22" x14ac:dyDescent="0.2">
      <c r="T275" s="27"/>
      <c r="U275" s="28"/>
      <c r="V275" s="28"/>
    </row>
    <row r="276" spans="20:22" x14ac:dyDescent="0.2">
      <c r="T276" s="27"/>
      <c r="U276" s="28"/>
      <c r="V276" s="28"/>
    </row>
    <row r="277" spans="20:22" x14ac:dyDescent="0.2">
      <c r="T277" s="27"/>
      <c r="U277" s="28"/>
      <c r="V277" s="28"/>
    </row>
    <row r="278" spans="20:22" x14ac:dyDescent="0.2">
      <c r="T278" s="27"/>
      <c r="U278" s="28"/>
      <c r="V278" s="28"/>
    </row>
    <row r="279" spans="20:22" x14ac:dyDescent="0.2">
      <c r="T279" s="27"/>
      <c r="U279" s="28"/>
      <c r="V279" s="28"/>
    </row>
    <row r="280" spans="20:22" x14ac:dyDescent="0.2">
      <c r="T280" s="27"/>
      <c r="U280" s="28"/>
      <c r="V280" s="28"/>
    </row>
    <row r="281" spans="20:22" x14ac:dyDescent="0.2">
      <c r="T281" s="27"/>
      <c r="U281" s="28"/>
      <c r="V281" s="28"/>
    </row>
    <row r="282" spans="20:22" x14ac:dyDescent="0.2">
      <c r="T282" s="27"/>
      <c r="U282" s="28"/>
      <c r="V282" s="28"/>
    </row>
    <row r="283" spans="20:22" x14ac:dyDescent="0.2">
      <c r="T283" s="27"/>
      <c r="U283" s="28"/>
      <c r="V283" s="28"/>
    </row>
    <row r="284" spans="20:22" x14ac:dyDescent="0.2">
      <c r="T284" s="27"/>
      <c r="U284" s="28"/>
      <c r="V284" s="28"/>
    </row>
    <row r="285" spans="20:22" x14ac:dyDescent="0.2">
      <c r="T285" s="27"/>
      <c r="U285" s="28"/>
      <c r="V285" s="28"/>
    </row>
    <row r="286" spans="20:22" x14ac:dyDescent="0.2">
      <c r="T286" s="27"/>
      <c r="U286" s="28"/>
      <c r="V286" s="28"/>
    </row>
    <row r="287" spans="20:22" x14ac:dyDescent="0.2">
      <c r="T287" s="27"/>
      <c r="U287" s="28"/>
      <c r="V287" s="28"/>
    </row>
    <row r="288" spans="20:22" x14ac:dyDescent="0.2">
      <c r="T288" s="27"/>
      <c r="U288" s="28"/>
      <c r="V288" s="28"/>
    </row>
    <row r="289" spans="20:22" x14ac:dyDescent="0.2">
      <c r="T289" s="27"/>
      <c r="U289" s="28"/>
      <c r="V289" s="28"/>
    </row>
    <row r="290" spans="20:22" x14ac:dyDescent="0.2">
      <c r="T290" s="27"/>
      <c r="U290" s="28"/>
      <c r="V290" s="28"/>
    </row>
    <row r="291" spans="20:22" x14ac:dyDescent="0.2">
      <c r="T291" s="27"/>
      <c r="U291" s="28"/>
      <c r="V291" s="28"/>
    </row>
    <row r="292" spans="20:22" x14ac:dyDescent="0.2">
      <c r="T292" s="27"/>
      <c r="U292" s="28"/>
      <c r="V292" s="28"/>
    </row>
    <row r="293" spans="20:22" x14ac:dyDescent="0.2">
      <c r="T293" s="27"/>
      <c r="U293" s="28"/>
      <c r="V293" s="28"/>
    </row>
    <row r="294" spans="20:22" x14ac:dyDescent="0.2">
      <c r="T294" s="27"/>
      <c r="U294" s="28"/>
      <c r="V294" s="28"/>
    </row>
    <row r="295" spans="20:22" x14ac:dyDescent="0.2">
      <c r="T295" s="27"/>
      <c r="U295" s="28"/>
      <c r="V295" s="28"/>
    </row>
    <row r="296" spans="20:22" x14ac:dyDescent="0.2">
      <c r="T296" s="27"/>
      <c r="U296" s="28"/>
      <c r="V296" s="28"/>
    </row>
    <row r="297" spans="20:22" x14ac:dyDescent="0.2">
      <c r="T297" s="27"/>
      <c r="U297" s="28"/>
      <c r="V297" s="28"/>
    </row>
    <row r="298" spans="20:22" x14ac:dyDescent="0.2">
      <c r="T298" s="27"/>
      <c r="U298" s="28"/>
      <c r="V298" s="28"/>
    </row>
    <row r="299" spans="20:22" x14ac:dyDescent="0.2">
      <c r="T299" s="27"/>
      <c r="U299" s="28"/>
      <c r="V299" s="28"/>
    </row>
    <row r="300" spans="20:22" x14ac:dyDescent="0.2">
      <c r="T300" s="27"/>
      <c r="U300" s="28"/>
      <c r="V300" s="28"/>
    </row>
    <row r="301" spans="20:22" x14ac:dyDescent="0.2">
      <c r="T301" s="27"/>
      <c r="U301" s="28"/>
      <c r="V301" s="28"/>
    </row>
    <row r="302" spans="20:22" x14ac:dyDescent="0.2">
      <c r="T302" s="27"/>
      <c r="U302" s="28"/>
      <c r="V302" s="28"/>
    </row>
    <row r="303" spans="20:22" x14ac:dyDescent="0.2">
      <c r="T303" s="27"/>
      <c r="U303" s="28"/>
      <c r="V303" s="28"/>
    </row>
    <row r="304" spans="20:22" x14ac:dyDescent="0.2">
      <c r="T304" s="27"/>
      <c r="U304" s="28"/>
      <c r="V304" s="28"/>
    </row>
    <row r="305" spans="20:22" x14ac:dyDescent="0.2">
      <c r="T305" s="27"/>
      <c r="U305" s="28"/>
      <c r="V305" s="28"/>
    </row>
    <row r="306" spans="20:22" x14ac:dyDescent="0.2">
      <c r="T306" s="27"/>
      <c r="U306" s="28"/>
      <c r="V306" s="28"/>
    </row>
    <row r="307" spans="20:22" x14ac:dyDescent="0.2">
      <c r="T307" s="27"/>
      <c r="U307" s="28"/>
      <c r="V307" s="28"/>
    </row>
    <row r="308" spans="20:22" x14ac:dyDescent="0.2">
      <c r="T308" s="27"/>
      <c r="U308" s="28"/>
      <c r="V308" s="28"/>
    </row>
    <row r="309" spans="20:22" x14ac:dyDescent="0.2">
      <c r="T309" s="27"/>
      <c r="U309" s="28"/>
      <c r="V309" s="28"/>
    </row>
    <row r="310" spans="20:22" x14ac:dyDescent="0.2">
      <c r="T310" s="27"/>
      <c r="U310" s="28"/>
      <c r="V310" s="28"/>
    </row>
    <row r="311" spans="20:22" x14ac:dyDescent="0.2">
      <c r="T311" s="27"/>
      <c r="U311" s="28"/>
      <c r="V311" s="28"/>
    </row>
    <row r="312" spans="20:22" x14ac:dyDescent="0.2">
      <c r="T312" s="27"/>
      <c r="U312" s="28"/>
      <c r="V312" s="28"/>
    </row>
    <row r="313" spans="20:22" x14ac:dyDescent="0.2">
      <c r="T313" s="27"/>
      <c r="U313" s="28"/>
      <c r="V313" s="28"/>
    </row>
    <row r="314" spans="20:22" x14ac:dyDescent="0.2">
      <c r="T314" s="27"/>
      <c r="U314" s="28"/>
      <c r="V314" s="28"/>
    </row>
    <row r="315" spans="20:22" x14ac:dyDescent="0.2">
      <c r="T315" s="27"/>
      <c r="U315" s="28"/>
      <c r="V315" s="28"/>
    </row>
    <row r="316" spans="20:22" x14ac:dyDescent="0.2">
      <c r="T316" s="27"/>
      <c r="U316" s="28"/>
      <c r="V316" s="28"/>
    </row>
    <row r="317" spans="20:22" x14ac:dyDescent="0.2">
      <c r="T317" s="27"/>
      <c r="U317" s="28"/>
      <c r="V317" s="28"/>
    </row>
    <row r="318" spans="20:22" x14ac:dyDescent="0.2">
      <c r="T318" s="27"/>
      <c r="U318" s="28"/>
      <c r="V318" s="28"/>
    </row>
    <row r="319" spans="20:22" x14ac:dyDescent="0.2">
      <c r="T319" s="27"/>
      <c r="U319" s="28"/>
      <c r="V319" s="28"/>
    </row>
    <row r="320" spans="20:22" x14ac:dyDescent="0.2">
      <c r="T320" s="27"/>
      <c r="U320" s="28"/>
      <c r="V320" s="28"/>
    </row>
    <row r="321" spans="20:22" x14ac:dyDescent="0.2">
      <c r="T321" s="27"/>
      <c r="U321" s="28"/>
      <c r="V321" s="28"/>
    </row>
    <row r="322" spans="20:22" x14ac:dyDescent="0.2">
      <c r="T322" s="27"/>
      <c r="U322" s="28"/>
      <c r="V322" s="28"/>
    </row>
    <row r="323" spans="20:22" x14ac:dyDescent="0.2">
      <c r="T323" s="27"/>
      <c r="U323" s="28"/>
      <c r="V323" s="28"/>
    </row>
    <row r="324" spans="20:22" x14ac:dyDescent="0.2">
      <c r="T324" s="27"/>
      <c r="U324" s="28"/>
      <c r="V324" s="28"/>
    </row>
    <row r="325" spans="20:22" x14ac:dyDescent="0.2">
      <c r="T325" s="27"/>
      <c r="U325" s="28"/>
      <c r="V325" s="28"/>
    </row>
    <row r="326" spans="20:22" x14ac:dyDescent="0.2">
      <c r="T326" s="27"/>
      <c r="U326" s="28"/>
      <c r="V326" s="28"/>
    </row>
    <row r="327" spans="20:22" x14ac:dyDescent="0.2">
      <c r="T327" s="27"/>
      <c r="U327" s="28"/>
      <c r="V327" s="28"/>
    </row>
    <row r="328" spans="20:22" x14ac:dyDescent="0.2">
      <c r="T328" s="27"/>
      <c r="U328" s="28"/>
      <c r="V328" s="28"/>
    </row>
    <row r="329" spans="20:22" x14ac:dyDescent="0.2">
      <c r="T329" s="27"/>
      <c r="U329" s="28"/>
      <c r="V329" s="28"/>
    </row>
    <row r="330" spans="20:22" x14ac:dyDescent="0.2">
      <c r="T330" s="27"/>
      <c r="U330" s="28"/>
      <c r="V330" s="28"/>
    </row>
    <row r="331" spans="20:22" x14ac:dyDescent="0.2">
      <c r="T331" s="27"/>
      <c r="U331" s="28"/>
      <c r="V331" s="28"/>
    </row>
    <row r="332" spans="20:22" x14ac:dyDescent="0.2">
      <c r="T332" s="27"/>
      <c r="U332" s="28"/>
      <c r="V332" s="28"/>
    </row>
    <row r="333" spans="20:22" x14ac:dyDescent="0.2">
      <c r="T333" s="27"/>
      <c r="U333" s="28"/>
      <c r="V333" s="28"/>
    </row>
    <row r="334" spans="20:22" x14ac:dyDescent="0.2">
      <c r="T334" s="27"/>
      <c r="U334" s="28"/>
      <c r="V334" s="28"/>
    </row>
    <row r="335" spans="20:22" x14ac:dyDescent="0.2">
      <c r="T335" s="27"/>
      <c r="U335" s="28"/>
      <c r="V335" s="28"/>
    </row>
    <row r="336" spans="20:22" x14ac:dyDescent="0.2">
      <c r="T336" s="27"/>
      <c r="U336" s="28"/>
      <c r="V336" s="28"/>
    </row>
    <row r="337" spans="20:22" x14ac:dyDescent="0.2">
      <c r="T337" s="27"/>
      <c r="U337" s="28"/>
      <c r="V337" s="28"/>
    </row>
    <row r="338" spans="20:22" x14ac:dyDescent="0.2">
      <c r="T338" s="27"/>
      <c r="U338" s="28"/>
      <c r="V338" s="28"/>
    </row>
    <row r="339" spans="20:22" x14ac:dyDescent="0.2">
      <c r="T339" s="27"/>
      <c r="U339" s="28"/>
      <c r="V339" s="28"/>
    </row>
    <row r="340" spans="20:22" x14ac:dyDescent="0.2">
      <c r="T340" s="27"/>
      <c r="U340" s="28"/>
      <c r="V340" s="28"/>
    </row>
    <row r="341" spans="20:22" x14ac:dyDescent="0.2">
      <c r="T341" s="27"/>
      <c r="U341" s="28"/>
      <c r="V341" s="28"/>
    </row>
    <row r="342" spans="20:22" x14ac:dyDescent="0.2">
      <c r="T342" s="27"/>
      <c r="U342" s="28"/>
      <c r="V342" s="28"/>
    </row>
    <row r="343" spans="20:22" x14ac:dyDescent="0.2">
      <c r="T343" s="27"/>
      <c r="U343" s="28"/>
      <c r="V343" s="28"/>
    </row>
    <row r="344" spans="20:22" x14ac:dyDescent="0.2">
      <c r="T344" s="27"/>
      <c r="U344" s="28"/>
      <c r="V344" s="28"/>
    </row>
    <row r="345" spans="20:22" x14ac:dyDescent="0.2">
      <c r="T345" s="27"/>
      <c r="U345" s="28"/>
      <c r="V345" s="28"/>
    </row>
    <row r="346" spans="20:22" x14ac:dyDescent="0.2">
      <c r="T346" s="27"/>
      <c r="U346" s="28"/>
      <c r="V346" s="28"/>
    </row>
    <row r="347" spans="20:22" x14ac:dyDescent="0.2">
      <c r="T347" s="27"/>
      <c r="U347" s="28"/>
      <c r="V347" s="28"/>
    </row>
    <row r="348" spans="20:22" x14ac:dyDescent="0.2">
      <c r="T348" s="27"/>
      <c r="U348" s="28"/>
      <c r="V348" s="28"/>
    </row>
    <row r="349" spans="20:22" x14ac:dyDescent="0.2">
      <c r="T349" s="27"/>
      <c r="U349" s="28"/>
      <c r="V349" s="28"/>
    </row>
    <row r="350" spans="20:22" x14ac:dyDescent="0.2">
      <c r="T350" s="27"/>
      <c r="U350" s="28"/>
      <c r="V350" s="28"/>
    </row>
    <row r="351" spans="20:22" x14ac:dyDescent="0.2">
      <c r="T351" s="27"/>
      <c r="U351" s="28"/>
      <c r="V351" s="28"/>
    </row>
    <row r="352" spans="20:22" x14ac:dyDescent="0.2">
      <c r="T352" s="27"/>
      <c r="U352" s="28"/>
      <c r="V352" s="28"/>
    </row>
    <row r="353" spans="20:22" x14ac:dyDescent="0.2">
      <c r="T353" s="27"/>
      <c r="U353" s="28"/>
      <c r="V353" s="28"/>
    </row>
    <row r="354" spans="20:22" x14ac:dyDescent="0.2">
      <c r="T354" s="27"/>
      <c r="U354" s="28"/>
      <c r="V354" s="28"/>
    </row>
    <row r="355" spans="20:22" x14ac:dyDescent="0.2">
      <c r="T355" s="27"/>
      <c r="U355" s="28"/>
      <c r="V355" s="28"/>
    </row>
    <row r="356" spans="20:22" x14ac:dyDescent="0.2">
      <c r="T356" s="27"/>
      <c r="U356" s="28"/>
      <c r="V356" s="28"/>
    </row>
    <row r="357" spans="20:22" x14ac:dyDescent="0.2">
      <c r="T357" s="27"/>
      <c r="U357" s="28"/>
      <c r="V357" s="28"/>
    </row>
    <row r="358" spans="20:22" x14ac:dyDescent="0.2">
      <c r="T358" s="27"/>
      <c r="U358" s="28"/>
      <c r="V358" s="28"/>
    </row>
    <row r="359" spans="20:22" x14ac:dyDescent="0.2">
      <c r="T359" s="27"/>
      <c r="U359" s="28"/>
      <c r="V359" s="28"/>
    </row>
    <row r="360" spans="20:22" x14ac:dyDescent="0.2">
      <c r="T360" s="27"/>
      <c r="U360" s="28"/>
      <c r="V360" s="28"/>
    </row>
    <row r="361" spans="20:22" x14ac:dyDescent="0.2">
      <c r="T361" s="27"/>
      <c r="U361" s="28"/>
      <c r="V361" s="28"/>
    </row>
    <row r="362" spans="20:22" x14ac:dyDescent="0.2">
      <c r="T362" s="27"/>
      <c r="U362" s="28"/>
      <c r="V362" s="28"/>
    </row>
    <row r="363" spans="20:22" x14ac:dyDescent="0.2">
      <c r="T363" s="27"/>
      <c r="U363" s="28"/>
      <c r="V363" s="28"/>
    </row>
    <row r="364" spans="20:22" x14ac:dyDescent="0.2">
      <c r="T364" s="27"/>
      <c r="U364" s="28"/>
      <c r="V364" s="28"/>
    </row>
    <row r="365" spans="20:22" x14ac:dyDescent="0.2">
      <c r="T365" s="27"/>
      <c r="U365" s="28"/>
      <c r="V365" s="28"/>
    </row>
    <row r="366" spans="20:22" x14ac:dyDescent="0.2">
      <c r="T366" s="27"/>
      <c r="U366" s="28"/>
      <c r="V366" s="28"/>
    </row>
    <row r="367" spans="20:22" x14ac:dyDescent="0.2">
      <c r="T367" s="27"/>
      <c r="U367" s="28"/>
      <c r="V367" s="28"/>
    </row>
    <row r="368" spans="20:22" x14ac:dyDescent="0.2">
      <c r="T368" s="27"/>
      <c r="U368" s="28"/>
      <c r="V368" s="28"/>
    </row>
    <row r="369" spans="20:22" x14ac:dyDescent="0.2">
      <c r="T369" s="27"/>
      <c r="U369" s="28"/>
      <c r="V369" s="28"/>
    </row>
    <row r="370" spans="20:22" x14ac:dyDescent="0.2">
      <c r="T370" s="27"/>
      <c r="U370" s="28"/>
      <c r="V370" s="28"/>
    </row>
    <row r="371" spans="20:22" x14ac:dyDescent="0.2">
      <c r="T371" s="27"/>
      <c r="U371" s="28"/>
      <c r="V371" s="28"/>
    </row>
    <row r="372" spans="20:22" x14ac:dyDescent="0.2">
      <c r="T372" s="27"/>
      <c r="U372" s="28"/>
      <c r="V372" s="28"/>
    </row>
    <row r="373" spans="20:22" x14ac:dyDescent="0.2">
      <c r="T373" s="27"/>
      <c r="U373" s="28"/>
      <c r="V373" s="28"/>
    </row>
    <row r="374" spans="20:22" x14ac:dyDescent="0.2">
      <c r="T374" s="27"/>
      <c r="U374" s="28"/>
      <c r="V374" s="28"/>
    </row>
    <row r="375" spans="20:22" x14ac:dyDescent="0.2">
      <c r="T375" s="27"/>
      <c r="U375" s="28"/>
      <c r="V375" s="28"/>
    </row>
    <row r="376" spans="20:22" x14ac:dyDescent="0.2">
      <c r="T376" s="27"/>
      <c r="U376" s="28"/>
      <c r="V376" s="28"/>
    </row>
    <row r="377" spans="20:22" x14ac:dyDescent="0.2">
      <c r="T377" s="27"/>
      <c r="U377" s="28"/>
      <c r="V377" s="28"/>
    </row>
    <row r="378" spans="20:22" x14ac:dyDescent="0.2">
      <c r="T378" s="27"/>
      <c r="U378" s="28"/>
      <c r="V378" s="28"/>
    </row>
    <row r="379" spans="20:22" x14ac:dyDescent="0.2">
      <c r="T379" s="27"/>
      <c r="U379" s="28"/>
      <c r="V379" s="28"/>
    </row>
    <row r="380" spans="20:22" x14ac:dyDescent="0.2">
      <c r="T380" s="27"/>
      <c r="U380" s="28"/>
      <c r="V380" s="28"/>
    </row>
    <row r="381" spans="20:22" x14ac:dyDescent="0.2">
      <c r="T381" s="27"/>
      <c r="U381" s="28"/>
      <c r="V381" s="28"/>
    </row>
    <row r="382" spans="20:22" x14ac:dyDescent="0.2">
      <c r="T382" s="27"/>
      <c r="U382" s="28"/>
      <c r="V382" s="28"/>
    </row>
    <row r="383" spans="20:22" x14ac:dyDescent="0.2">
      <c r="T383" s="27"/>
      <c r="U383" s="28"/>
      <c r="V383" s="28"/>
    </row>
    <row r="384" spans="20:22" x14ac:dyDescent="0.2">
      <c r="T384" s="27"/>
      <c r="U384" s="28"/>
      <c r="V384" s="28"/>
    </row>
    <row r="385" spans="20:22" x14ac:dyDescent="0.2">
      <c r="T385" s="27"/>
      <c r="U385" s="28"/>
      <c r="V385" s="28"/>
    </row>
    <row r="386" spans="20:22" x14ac:dyDescent="0.2">
      <c r="T386" s="27"/>
      <c r="U386" s="28"/>
      <c r="V386" s="28"/>
    </row>
    <row r="387" spans="20:22" x14ac:dyDescent="0.2">
      <c r="T387" s="27"/>
      <c r="U387" s="28"/>
      <c r="V387" s="28"/>
    </row>
    <row r="388" spans="20:22" x14ac:dyDescent="0.2">
      <c r="T388" s="27"/>
      <c r="U388" s="28"/>
      <c r="V388" s="28"/>
    </row>
    <row r="389" spans="20:22" x14ac:dyDescent="0.2">
      <c r="T389" s="27"/>
      <c r="U389" s="28"/>
      <c r="V389" s="28"/>
    </row>
    <row r="390" spans="20:22" x14ac:dyDescent="0.2">
      <c r="T390" s="27"/>
      <c r="U390" s="28"/>
      <c r="V390" s="28"/>
    </row>
    <row r="391" spans="20:22" x14ac:dyDescent="0.2">
      <c r="T391" s="27"/>
      <c r="U391" s="28"/>
      <c r="V391" s="28"/>
    </row>
    <row r="392" spans="20:22" x14ac:dyDescent="0.2">
      <c r="T392" s="27"/>
      <c r="U392" s="28"/>
      <c r="V392" s="28"/>
    </row>
    <row r="393" spans="20:22" x14ac:dyDescent="0.2">
      <c r="T393" s="27"/>
      <c r="U393" s="28"/>
      <c r="V393" s="28"/>
    </row>
    <row r="394" spans="20:22" x14ac:dyDescent="0.2">
      <c r="T394" s="27"/>
      <c r="U394" s="28"/>
      <c r="V394" s="28"/>
    </row>
    <row r="395" spans="20:22" x14ac:dyDescent="0.2">
      <c r="T395" s="27"/>
      <c r="U395" s="28"/>
      <c r="V395" s="28"/>
    </row>
    <row r="396" spans="20:22" x14ac:dyDescent="0.2">
      <c r="T396" s="27"/>
      <c r="U396" s="28"/>
      <c r="V396" s="28"/>
    </row>
    <row r="397" spans="20:22" x14ac:dyDescent="0.2">
      <c r="T397" s="27"/>
      <c r="U397" s="28"/>
      <c r="V397" s="28"/>
    </row>
    <row r="398" spans="20:22" x14ac:dyDescent="0.2">
      <c r="T398" s="27"/>
      <c r="U398" s="28"/>
      <c r="V398" s="28"/>
    </row>
    <row r="399" spans="20:22" x14ac:dyDescent="0.2">
      <c r="T399" s="27"/>
      <c r="U399" s="28"/>
      <c r="V399" s="28"/>
    </row>
    <row r="400" spans="20:22" x14ac:dyDescent="0.2">
      <c r="T400" s="27"/>
      <c r="U400" s="28"/>
      <c r="V400" s="28"/>
    </row>
    <row r="401" spans="20:22" x14ac:dyDescent="0.2">
      <c r="T401" s="27"/>
      <c r="U401" s="28"/>
      <c r="V401" s="28"/>
    </row>
    <row r="402" spans="20:22" x14ac:dyDescent="0.2">
      <c r="T402" s="27"/>
      <c r="U402" s="28"/>
      <c r="V402" s="28"/>
    </row>
    <row r="403" spans="20:22" x14ac:dyDescent="0.2">
      <c r="T403" s="27"/>
      <c r="U403" s="28"/>
      <c r="V403" s="28"/>
    </row>
    <row r="404" spans="20:22" x14ac:dyDescent="0.2">
      <c r="T404" s="27"/>
      <c r="U404" s="28"/>
      <c r="V404" s="28"/>
    </row>
    <row r="405" spans="20:22" x14ac:dyDescent="0.2">
      <c r="T405" s="27"/>
      <c r="U405" s="28"/>
      <c r="V405" s="28"/>
    </row>
    <row r="406" spans="20:22" x14ac:dyDescent="0.2">
      <c r="T406" s="27"/>
      <c r="U406" s="28"/>
      <c r="V406" s="28"/>
    </row>
    <row r="407" spans="20:22" x14ac:dyDescent="0.2">
      <c r="T407" s="27"/>
      <c r="U407" s="28"/>
      <c r="V407" s="28"/>
    </row>
    <row r="408" spans="20:22" x14ac:dyDescent="0.2">
      <c r="T408" s="27"/>
      <c r="U408" s="28"/>
      <c r="V408" s="28"/>
    </row>
    <row r="409" spans="20:22" x14ac:dyDescent="0.2">
      <c r="T409" s="27"/>
      <c r="U409" s="28"/>
      <c r="V409" s="28"/>
    </row>
    <row r="410" spans="20:22" x14ac:dyDescent="0.2">
      <c r="T410" s="27"/>
      <c r="U410" s="28"/>
      <c r="V410" s="28"/>
    </row>
    <row r="411" spans="20:22" x14ac:dyDescent="0.2">
      <c r="T411" s="27"/>
      <c r="U411" s="28"/>
      <c r="V411" s="28"/>
    </row>
    <row r="412" spans="20:22" x14ac:dyDescent="0.2">
      <c r="T412" s="27"/>
      <c r="U412" s="28"/>
      <c r="V412" s="28"/>
    </row>
    <row r="413" spans="20:22" x14ac:dyDescent="0.2">
      <c r="T413" s="27"/>
      <c r="U413" s="28"/>
      <c r="V413" s="28"/>
    </row>
    <row r="414" spans="20:22" x14ac:dyDescent="0.2">
      <c r="T414" s="27"/>
      <c r="U414" s="28"/>
      <c r="V414" s="28"/>
    </row>
    <row r="415" spans="20:22" x14ac:dyDescent="0.2">
      <c r="T415" s="27"/>
      <c r="U415" s="28"/>
      <c r="V415" s="28"/>
    </row>
    <row r="416" spans="20:22" x14ac:dyDescent="0.2">
      <c r="T416" s="27"/>
      <c r="U416" s="28"/>
      <c r="V416" s="28"/>
    </row>
    <row r="417" spans="20:22" x14ac:dyDescent="0.2">
      <c r="T417" s="27"/>
      <c r="U417" s="28"/>
      <c r="V417" s="28"/>
    </row>
    <row r="418" spans="20:22" x14ac:dyDescent="0.2">
      <c r="T418" s="27"/>
      <c r="U418" s="28"/>
      <c r="V418" s="28"/>
    </row>
    <row r="419" spans="20:22" x14ac:dyDescent="0.2">
      <c r="T419" s="27"/>
      <c r="U419" s="28"/>
      <c r="V419" s="28"/>
    </row>
    <row r="420" spans="20:22" x14ac:dyDescent="0.2">
      <c r="T420" s="27"/>
      <c r="U420" s="28"/>
      <c r="V420" s="28"/>
    </row>
    <row r="421" spans="20:22" x14ac:dyDescent="0.2">
      <c r="T421" s="27"/>
      <c r="U421" s="28"/>
      <c r="V421" s="28"/>
    </row>
    <row r="422" spans="20:22" x14ac:dyDescent="0.2">
      <c r="T422" s="27"/>
      <c r="U422" s="28"/>
      <c r="V422" s="28"/>
    </row>
    <row r="423" spans="20:22" x14ac:dyDescent="0.2">
      <c r="T423" s="27"/>
      <c r="U423" s="28"/>
      <c r="V423" s="28"/>
    </row>
    <row r="424" spans="20:22" x14ac:dyDescent="0.2">
      <c r="T424" s="27"/>
      <c r="U424" s="28"/>
      <c r="V424" s="28"/>
    </row>
    <row r="425" spans="20:22" x14ac:dyDescent="0.2">
      <c r="T425" s="27"/>
      <c r="U425" s="28"/>
      <c r="V425" s="28"/>
    </row>
    <row r="426" spans="20:22" x14ac:dyDescent="0.2">
      <c r="T426" s="27"/>
      <c r="U426" s="28"/>
      <c r="V426" s="28"/>
    </row>
    <row r="427" spans="20:22" x14ac:dyDescent="0.2">
      <c r="T427" s="27"/>
      <c r="U427" s="28"/>
      <c r="V427" s="28"/>
    </row>
    <row r="428" spans="20:22" x14ac:dyDescent="0.2">
      <c r="T428" s="27"/>
      <c r="U428" s="28"/>
      <c r="V428" s="28"/>
    </row>
    <row r="429" spans="20:22" x14ac:dyDescent="0.2">
      <c r="T429" s="27"/>
      <c r="U429" s="28"/>
      <c r="V429" s="28"/>
    </row>
    <row r="430" spans="20:22" x14ac:dyDescent="0.2">
      <c r="T430" s="27"/>
      <c r="U430" s="28"/>
      <c r="V430" s="28"/>
    </row>
    <row r="431" spans="20:22" x14ac:dyDescent="0.2">
      <c r="T431" s="27"/>
      <c r="U431" s="28"/>
      <c r="V431" s="28"/>
    </row>
    <row r="432" spans="20:22" x14ac:dyDescent="0.2">
      <c r="T432" s="27"/>
      <c r="U432" s="28"/>
      <c r="V432" s="28"/>
    </row>
    <row r="433" spans="20:22" x14ac:dyDescent="0.2">
      <c r="T433" s="27"/>
      <c r="U433" s="28"/>
      <c r="V433" s="28"/>
    </row>
    <row r="434" spans="20:22" x14ac:dyDescent="0.2">
      <c r="T434" s="27"/>
      <c r="U434" s="28"/>
      <c r="V434" s="28"/>
    </row>
    <row r="435" spans="20:22" x14ac:dyDescent="0.2">
      <c r="T435" s="27"/>
      <c r="U435" s="28"/>
      <c r="V435" s="28"/>
    </row>
    <row r="436" spans="20:22" x14ac:dyDescent="0.2">
      <c r="T436" s="27"/>
      <c r="U436" s="28"/>
      <c r="V436" s="28"/>
    </row>
    <row r="437" spans="20:22" x14ac:dyDescent="0.2">
      <c r="T437" s="27"/>
      <c r="U437" s="28"/>
      <c r="V437" s="28"/>
    </row>
    <row r="438" spans="20:22" x14ac:dyDescent="0.2">
      <c r="T438" s="27"/>
      <c r="U438" s="28"/>
      <c r="V438" s="28"/>
    </row>
    <row r="439" spans="20:22" x14ac:dyDescent="0.2">
      <c r="T439" s="27"/>
      <c r="U439" s="28"/>
      <c r="V439" s="28"/>
    </row>
    <row r="440" spans="20:22" x14ac:dyDescent="0.2">
      <c r="T440" s="27"/>
      <c r="U440" s="28"/>
      <c r="V440" s="28"/>
    </row>
    <row r="441" spans="20:22" x14ac:dyDescent="0.2">
      <c r="T441" s="27"/>
      <c r="U441" s="28"/>
      <c r="V441" s="28"/>
    </row>
    <row r="442" spans="20:22" x14ac:dyDescent="0.2">
      <c r="T442" s="27"/>
      <c r="U442" s="28"/>
      <c r="V442" s="28"/>
    </row>
    <row r="443" spans="20:22" x14ac:dyDescent="0.2">
      <c r="T443" s="27"/>
      <c r="U443" s="28"/>
      <c r="V443" s="28"/>
    </row>
    <row r="444" spans="20:22" x14ac:dyDescent="0.2">
      <c r="T444" s="27"/>
      <c r="U444" s="28"/>
      <c r="V444" s="28"/>
    </row>
    <row r="445" spans="20:22" x14ac:dyDescent="0.2">
      <c r="T445" s="27"/>
      <c r="U445" s="28"/>
      <c r="V445" s="28"/>
    </row>
    <row r="446" spans="20:22" x14ac:dyDescent="0.2">
      <c r="T446" s="27"/>
      <c r="U446" s="28"/>
      <c r="V446" s="28"/>
    </row>
    <row r="447" spans="20:22" x14ac:dyDescent="0.2">
      <c r="T447" s="27"/>
      <c r="U447" s="28"/>
      <c r="V447" s="28"/>
    </row>
    <row r="448" spans="20:22" x14ac:dyDescent="0.2">
      <c r="T448" s="27"/>
      <c r="U448" s="28"/>
      <c r="V448" s="28"/>
    </row>
    <row r="449" spans="20:22" x14ac:dyDescent="0.2">
      <c r="T449" s="27"/>
      <c r="U449" s="28"/>
      <c r="V449" s="28"/>
    </row>
    <row r="450" spans="20:22" x14ac:dyDescent="0.2">
      <c r="T450" s="27"/>
      <c r="U450" s="28"/>
      <c r="V450" s="28"/>
    </row>
    <row r="451" spans="20:22" x14ac:dyDescent="0.2">
      <c r="T451" s="27"/>
      <c r="U451" s="28"/>
      <c r="V451" s="28"/>
    </row>
    <row r="452" spans="20:22" x14ac:dyDescent="0.2">
      <c r="T452" s="27"/>
      <c r="U452" s="28"/>
      <c r="V452" s="28"/>
    </row>
    <row r="453" spans="20:22" x14ac:dyDescent="0.2">
      <c r="T453" s="27"/>
      <c r="U453" s="28"/>
      <c r="V453" s="28"/>
    </row>
    <row r="454" spans="20:22" x14ac:dyDescent="0.2">
      <c r="T454" s="27"/>
      <c r="U454" s="28"/>
      <c r="V454" s="28"/>
    </row>
    <row r="455" spans="20:22" x14ac:dyDescent="0.2">
      <c r="T455" s="27"/>
      <c r="U455" s="28"/>
      <c r="V455" s="28"/>
    </row>
    <row r="456" spans="20:22" x14ac:dyDescent="0.2">
      <c r="T456" s="27"/>
      <c r="U456" s="28"/>
      <c r="V456" s="28"/>
    </row>
    <row r="457" spans="20:22" x14ac:dyDescent="0.2">
      <c r="T457" s="27"/>
      <c r="U457" s="28"/>
      <c r="V457" s="28"/>
    </row>
    <row r="458" spans="20:22" x14ac:dyDescent="0.2">
      <c r="T458" s="27"/>
      <c r="U458" s="28"/>
      <c r="V458" s="28"/>
    </row>
    <row r="459" spans="20:22" x14ac:dyDescent="0.2">
      <c r="T459" s="27"/>
      <c r="U459" s="28"/>
      <c r="V459" s="28"/>
    </row>
    <row r="460" spans="20:22" x14ac:dyDescent="0.2">
      <c r="T460" s="27"/>
      <c r="U460" s="28"/>
      <c r="V460" s="28"/>
    </row>
    <row r="461" spans="20:22" x14ac:dyDescent="0.2">
      <c r="T461" s="27"/>
      <c r="U461" s="28"/>
      <c r="V461" s="28"/>
    </row>
    <row r="462" spans="20:22" x14ac:dyDescent="0.2">
      <c r="T462" s="27"/>
      <c r="U462" s="28"/>
      <c r="V462" s="28"/>
    </row>
    <row r="463" spans="20:22" x14ac:dyDescent="0.2">
      <c r="T463" s="27"/>
      <c r="U463" s="28"/>
      <c r="V463" s="28"/>
    </row>
    <row r="464" spans="20:22" x14ac:dyDescent="0.2">
      <c r="T464" s="27"/>
      <c r="U464" s="28"/>
      <c r="V464" s="28"/>
    </row>
    <row r="465" spans="20:22" x14ac:dyDescent="0.2">
      <c r="T465" s="27"/>
      <c r="U465" s="28"/>
      <c r="V465" s="28"/>
    </row>
    <row r="466" spans="20:22" x14ac:dyDescent="0.2">
      <c r="T466" s="27"/>
      <c r="U466" s="28"/>
      <c r="V466" s="28"/>
    </row>
    <row r="467" spans="20:22" x14ac:dyDescent="0.2">
      <c r="T467" s="27"/>
      <c r="U467" s="28"/>
      <c r="V467" s="28"/>
    </row>
    <row r="468" spans="20:22" x14ac:dyDescent="0.2">
      <c r="T468" s="27"/>
      <c r="U468" s="28"/>
      <c r="V468" s="28"/>
    </row>
    <row r="469" spans="20:22" x14ac:dyDescent="0.2">
      <c r="T469" s="27"/>
      <c r="U469" s="28"/>
      <c r="V469" s="28"/>
    </row>
    <row r="470" spans="20:22" x14ac:dyDescent="0.2">
      <c r="T470" s="27"/>
      <c r="U470" s="28"/>
      <c r="V470" s="28"/>
    </row>
    <row r="471" spans="20:22" x14ac:dyDescent="0.2">
      <c r="T471" s="27"/>
      <c r="U471" s="28"/>
      <c r="V471" s="28"/>
    </row>
    <row r="472" spans="20:22" x14ac:dyDescent="0.2">
      <c r="T472" s="27"/>
      <c r="U472" s="28"/>
      <c r="V472" s="28"/>
    </row>
    <row r="473" spans="20:22" x14ac:dyDescent="0.2">
      <c r="T473" s="27"/>
      <c r="U473" s="28"/>
      <c r="V473" s="28"/>
    </row>
    <row r="474" spans="20:22" x14ac:dyDescent="0.2">
      <c r="T474" s="27"/>
      <c r="U474" s="28"/>
      <c r="V474" s="28"/>
    </row>
    <row r="475" spans="20:22" x14ac:dyDescent="0.2">
      <c r="T475" s="27"/>
      <c r="U475" s="28"/>
      <c r="V475" s="28"/>
    </row>
    <row r="476" spans="20:22" x14ac:dyDescent="0.2">
      <c r="T476" s="27"/>
      <c r="U476" s="28"/>
      <c r="V476" s="28"/>
    </row>
    <row r="477" spans="20:22" x14ac:dyDescent="0.2">
      <c r="T477" s="27"/>
      <c r="U477" s="28"/>
      <c r="V477" s="28"/>
    </row>
    <row r="478" spans="20:22" x14ac:dyDescent="0.2">
      <c r="T478" s="27"/>
      <c r="U478" s="28"/>
      <c r="V478" s="28"/>
    </row>
    <row r="479" spans="20:22" x14ac:dyDescent="0.2">
      <c r="T479" s="27"/>
      <c r="U479" s="28"/>
      <c r="V479" s="28"/>
    </row>
    <row r="480" spans="20:22" x14ac:dyDescent="0.2">
      <c r="T480" s="27"/>
      <c r="U480" s="28"/>
      <c r="V480" s="28"/>
    </row>
    <row r="481" spans="20:22" x14ac:dyDescent="0.2">
      <c r="T481" s="27"/>
      <c r="U481" s="28"/>
      <c r="V481" s="28"/>
    </row>
    <row r="482" spans="20:22" x14ac:dyDescent="0.2">
      <c r="T482" s="27"/>
      <c r="U482" s="28"/>
      <c r="V482" s="28"/>
    </row>
    <row r="483" spans="20:22" x14ac:dyDescent="0.2">
      <c r="T483" s="27"/>
      <c r="U483" s="28"/>
      <c r="V483" s="28"/>
    </row>
    <row r="484" spans="20:22" x14ac:dyDescent="0.2">
      <c r="T484" s="27"/>
      <c r="U484" s="28"/>
      <c r="V484" s="28"/>
    </row>
    <row r="485" spans="20:22" x14ac:dyDescent="0.2">
      <c r="T485" s="27"/>
      <c r="U485" s="28"/>
      <c r="V485" s="28"/>
    </row>
    <row r="486" spans="20:22" x14ac:dyDescent="0.2">
      <c r="T486" s="27"/>
      <c r="U486" s="28"/>
      <c r="V486" s="28"/>
    </row>
    <row r="487" spans="20:22" x14ac:dyDescent="0.2">
      <c r="T487" s="27"/>
      <c r="U487" s="28"/>
      <c r="V487" s="28"/>
    </row>
    <row r="488" spans="20:22" x14ac:dyDescent="0.2">
      <c r="T488" s="27"/>
      <c r="U488" s="28"/>
      <c r="V488" s="28"/>
    </row>
    <row r="489" spans="20:22" x14ac:dyDescent="0.2">
      <c r="T489" s="27"/>
      <c r="U489" s="28"/>
      <c r="V489" s="28"/>
    </row>
    <row r="490" spans="20:22" x14ac:dyDescent="0.2">
      <c r="T490" s="27"/>
      <c r="U490" s="28"/>
      <c r="V490" s="28"/>
    </row>
    <row r="491" spans="20:22" x14ac:dyDescent="0.2">
      <c r="T491" s="27"/>
      <c r="U491" s="28"/>
      <c r="V491" s="28"/>
    </row>
    <row r="492" spans="20:22" x14ac:dyDescent="0.2">
      <c r="T492" s="27"/>
      <c r="U492" s="28"/>
      <c r="V492" s="28"/>
    </row>
    <row r="493" spans="20:22" x14ac:dyDescent="0.2">
      <c r="T493" s="27"/>
      <c r="U493" s="28"/>
      <c r="V493" s="28"/>
    </row>
    <row r="494" spans="20:22" x14ac:dyDescent="0.2">
      <c r="T494" s="27"/>
      <c r="U494" s="28"/>
      <c r="V494" s="28"/>
    </row>
    <row r="495" spans="20:22" x14ac:dyDescent="0.2">
      <c r="T495" s="27"/>
      <c r="U495" s="28"/>
      <c r="V495" s="28"/>
    </row>
    <row r="496" spans="20:22" x14ac:dyDescent="0.2">
      <c r="T496" s="27"/>
      <c r="U496" s="28"/>
      <c r="V496" s="28"/>
    </row>
    <row r="497" spans="20:22" x14ac:dyDescent="0.2">
      <c r="T497" s="27"/>
      <c r="U497" s="28"/>
      <c r="V497" s="28"/>
    </row>
    <row r="498" spans="20:22" x14ac:dyDescent="0.2">
      <c r="T498" s="27"/>
      <c r="U498" s="28"/>
      <c r="V498" s="28"/>
    </row>
    <row r="499" spans="20:22" x14ac:dyDescent="0.2">
      <c r="T499" s="27"/>
      <c r="U499" s="28"/>
      <c r="V499" s="28"/>
    </row>
    <row r="500" spans="20:22" x14ac:dyDescent="0.2">
      <c r="T500" s="27"/>
      <c r="U500" s="28"/>
      <c r="V500" s="28"/>
    </row>
    <row r="501" spans="20:22" x14ac:dyDescent="0.2">
      <c r="T501" s="27"/>
      <c r="U501" s="28"/>
      <c r="V501" s="28"/>
    </row>
    <row r="502" spans="20:22" x14ac:dyDescent="0.2">
      <c r="T502" s="27"/>
      <c r="U502" s="28"/>
      <c r="V502" s="28"/>
    </row>
    <row r="503" spans="20:22" x14ac:dyDescent="0.2">
      <c r="T503" s="27"/>
      <c r="U503" s="28"/>
      <c r="V503" s="28"/>
    </row>
    <row r="504" spans="20:22" x14ac:dyDescent="0.2">
      <c r="T504" s="27"/>
      <c r="U504" s="28"/>
      <c r="V504" s="28"/>
    </row>
    <row r="505" spans="20:22" x14ac:dyDescent="0.2">
      <c r="T505" s="27"/>
      <c r="U505" s="28"/>
      <c r="V505" s="28"/>
    </row>
    <row r="506" spans="20:22" x14ac:dyDescent="0.2">
      <c r="T506" s="27"/>
      <c r="U506" s="28"/>
      <c r="V506" s="28"/>
    </row>
    <row r="507" spans="20:22" x14ac:dyDescent="0.2">
      <c r="T507" s="27"/>
      <c r="U507" s="28"/>
      <c r="V507" s="28"/>
    </row>
    <row r="508" spans="20:22" x14ac:dyDescent="0.2">
      <c r="T508" s="27"/>
      <c r="U508" s="28"/>
      <c r="V508" s="28"/>
    </row>
    <row r="509" spans="20:22" x14ac:dyDescent="0.2">
      <c r="T509" s="27"/>
      <c r="U509" s="28"/>
      <c r="V509" s="28"/>
    </row>
    <row r="510" spans="20:22" x14ac:dyDescent="0.2">
      <c r="T510" s="27"/>
      <c r="U510" s="28"/>
      <c r="V510" s="28"/>
    </row>
    <row r="511" spans="20:22" x14ac:dyDescent="0.2">
      <c r="T511" s="27"/>
      <c r="U511" s="28"/>
      <c r="V511" s="28"/>
    </row>
    <row r="512" spans="20:22" x14ac:dyDescent="0.2">
      <c r="T512" s="27"/>
      <c r="U512" s="28"/>
      <c r="V512" s="28"/>
    </row>
    <row r="513" spans="20:22" x14ac:dyDescent="0.2">
      <c r="T513" s="27"/>
      <c r="U513" s="28"/>
      <c r="V513" s="28"/>
    </row>
    <row r="514" spans="20:22" x14ac:dyDescent="0.2">
      <c r="T514" s="27"/>
      <c r="U514" s="28"/>
      <c r="V514" s="28"/>
    </row>
    <row r="515" spans="20:22" x14ac:dyDescent="0.2">
      <c r="T515" s="27"/>
      <c r="U515" s="28"/>
      <c r="V515" s="28"/>
    </row>
    <row r="516" spans="20:22" x14ac:dyDescent="0.2">
      <c r="T516" s="27"/>
      <c r="U516" s="28"/>
      <c r="V516" s="28"/>
    </row>
    <row r="517" spans="20:22" x14ac:dyDescent="0.2">
      <c r="T517" s="27"/>
      <c r="U517" s="28"/>
      <c r="V517" s="28"/>
    </row>
    <row r="518" spans="20:22" x14ac:dyDescent="0.2">
      <c r="T518" s="27"/>
      <c r="U518" s="28"/>
      <c r="V518" s="28"/>
    </row>
    <row r="519" spans="20:22" x14ac:dyDescent="0.2">
      <c r="T519" s="27"/>
      <c r="U519" s="28"/>
      <c r="V519" s="28"/>
    </row>
    <row r="520" spans="20:22" x14ac:dyDescent="0.2">
      <c r="T520" s="27"/>
      <c r="U520" s="28"/>
      <c r="V520" s="28"/>
    </row>
    <row r="521" spans="20:22" x14ac:dyDescent="0.2">
      <c r="T521" s="27"/>
      <c r="U521" s="28"/>
      <c r="V521" s="28"/>
    </row>
    <row r="522" spans="20:22" x14ac:dyDescent="0.2">
      <c r="T522" s="27"/>
      <c r="U522" s="28"/>
      <c r="V522" s="28"/>
    </row>
    <row r="523" spans="20:22" x14ac:dyDescent="0.2">
      <c r="T523" s="27"/>
      <c r="U523" s="28"/>
      <c r="V523" s="28"/>
    </row>
    <row r="524" spans="20:22" x14ac:dyDescent="0.2">
      <c r="T524" s="27"/>
      <c r="U524" s="28"/>
      <c r="V524" s="28"/>
    </row>
    <row r="525" spans="20:22" x14ac:dyDescent="0.2">
      <c r="T525" s="27"/>
      <c r="U525" s="28"/>
      <c r="V525" s="28"/>
    </row>
    <row r="526" spans="20:22" x14ac:dyDescent="0.2">
      <c r="T526" s="27"/>
      <c r="U526" s="28"/>
      <c r="V526" s="28"/>
    </row>
    <row r="527" spans="20:22" x14ac:dyDescent="0.2">
      <c r="T527" s="27"/>
      <c r="U527" s="28"/>
      <c r="V527" s="28"/>
    </row>
    <row r="528" spans="20:22" x14ac:dyDescent="0.2">
      <c r="T528" s="27"/>
      <c r="U528" s="28"/>
      <c r="V528" s="28"/>
    </row>
    <row r="529" spans="20:22" x14ac:dyDescent="0.2">
      <c r="T529" s="27"/>
      <c r="U529" s="28"/>
      <c r="V529" s="28"/>
    </row>
    <row r="530" spans="20:22" x14ac:dyDescent="0.2">
      <c r="T530" s="27"/>
      <c r="U530" s="28"/>
      <c r="V530" s="28"/>
    </row>
    <row r="531" spans="20:22" x14ac:dyDescent="0.2">
      <c r="T531" s="27"/>
      <c r="U531" s="28"/>
      <c r="V531" s="28"/>
    </row>
    <row r="532" spans="20:22" x14ac:dyDescent="0.2">
      <c r="T532" s="27"/>
      <c r="U532" s="28"/>
      <c r="V532" s="28"/>
    </row>
    <row r="533" spans="20:22" x14ac:dyDescent="0.2">
      <c r="T533" s="27"/>
      <c r="U533" s="28"/>
      <c r="V533" s="28"/>
    </row>
    <row r="534" spans="20:22" x14ac:dyDescent="0.2">
      <c r="T534" s="27"/>
      <c r="U534" s="28"/>
      <c r="V534" s="28"/>
    </row>
    <row r="535" spans="20:22" x14ac:dyDescent="0.2">
      <c r="T535" s="27"/>
      <c r="U535" s="28"/>
      <c r="V535" s="28"/>
    </row>
    <row r="536" spans="20:22" x14ac:dyDescent="0.2">
      <c r="T536" s="27"/>
      <c r="U536" s="28"/>
      <c r="V536" s="28"/>
    </row>
    <row r="537" spans="20:22" x14ac:dyDescent="0.2">
      <c r="T537" s="27"/>
      <c r="U537" s="28"/>
      <c r="V537" s="28"/>
    </row>
    <row r="538" spans="20:22" x14ac:dyDescent="0.2">
      <c r="T538" s="27"/>
      <c r="U538" s="28"/>
      <c r="V538" s="28"/>
    </row>
    <row r="539" spans="20:22" x14ac:dyDescent="0.2">
      <c r="T539" s="27"/>
      <c r="U539" s="28"/>
      <c r="V539" s="28"/>
    </row>
    <row r="540" spans="20:22" x14ac:dyDescent="0.2">
      <c r="T540" s="27"/>
      <c r="U540" s="28"/>
      <c r="V540" s="28"/>
    </row>
    <row r="541" spans="20:22" x14ac:dyDescent="0.2">
      <c r="T541" s="27"/>
      <c r="U541" s="28"/>
      <c r="V541" s="28"/>
    </row>
    <row r="542" spans="20:22" x14ac:dyDescent="0.2">
      <c r="T542" s="27"/>
      <c r="U542" s="28"/>
      <c r="V542" s="28"/>
    </row>
    <row r="543" spans="20:22" x14ac:dyDescent="0.2">
      <c r="T543" s="27"/>
      <c r="U543" s="28"/>
      <c r="V543" s="28"/>
    </row>
    <row r="544" spans="20:22" x14ac:dyDescent="0.2">
      <c r="T544" s="27"/>
      <c r="U544" s="28"/>
      <c r="V544" s="28"/>
    </row>
    <row r="545" spans="20:22" x14ac:dyDescent="0.2">
      <c r="T545" s="27"/>
      <c r="U545" s="28"/>
      <c r="V545" s="28"/>
    </row>
    <row r="546" spans="20:22" x14ac:dyDescent="0.2">
      <c r="T546" s="27"/>
      <c r="U546" s="28"/>
      <c r="V546" s="28"/>
    </row>
    <row r="547" spans="20:22" x14ac:dyDescent="0.2">
      <c r="T547" s="27"/>
      <c r="U547" s="28"/>
      <c r="V547" s="28"/>
    </row>
    <row r="548" spans="20:22" x14ac:dyDescent="0.2">
      <c r="T548" s="27"/>
      <c r="U548" s="28"/>
      <c r="V548" s="28"/>
    </row>
    <row r="549" spans="20:22" x14ac:dyDescent="0.2">
      <c r="T549" s="27"/>
      <c r="U549" s="28"/>
      <c r="V549" s="28"/>
    </row>
    <row r="550" spans="20:22" x14ac:dyDescent="0.2">
      <c r="T550" s="27"/>
      <c r="U550" s="28"/>
      <c r="V550" s="28"/>
    </row>
    <row r="551" spans="20:22" x14ac:dyDescent="0.2">
      <c r="T551" s="27"/>
      <c r="U551" s="28"/>
      <c r="V551" s="28"/>
    </row>
    <row r="552" spans="20:22" x14ac:dyDescent="0.2">
      <c r="T552" s="27"/>
      <c r="U552" s="28"/>
      <c r="V552" s="28"/>
    </row>
    <row r="553" spans="20:22" x14ac:dyDescent="0.2">
      <c r="T553" s="27"/>
      <c r="U553" s="28"/>
      <c r="V553" s="28"/>
    </row>
    <row r="554" spans="20:22" x14ac:dyDescent="0.2">
      <c r="T554" s="27"/>
      <c r="U554" s="28"/>
      <c r="V554" s="28"/>
    </row>
    <row r="555" spans="20:22" x14ac:dyDescent="0.2">
      <c r="T555" s="27"/>
      <c r="U555" s="28"/>
      <c r="V555" s="28"/>
    </row>
    <row r="556" spans="20:22" x14ac:dyDescent="0.2">
      <c r="T556" s="27"/>
      <c r="U556" s="28"/>
      <c r="V556" s="28"/>
    </row>
    <row r="557" spans="20:22" x14ac:dyDescent="0.2">
      <c r="T557" s="27"/>
      <c r="U557" s="28"/>
      <c r="V557" s="28"/>
    </row>
    <row r="558" spans="20:22" x14ac:dyDescent="0.2">
      <c r="T558" s="27"/>
      <c r="U558" s="28"/>
      <c r="V558" s="28"/>
    </row>
    <row r="559" spans="20:22" x14ac:dyDescent="0.2">
      <c r="T559" s="27"/>
      <c r="U559" s="28"/>
      <c r="V559" s="28"/>
    </row>
    <row r="560" spans="20:22" x14ac:dyDescent="0.2">
      <c r="T560" s="27"/>
      <c r="U560" s="28"/>
      <c r="V560" s="28"/>
    </row>
    <row r="561" spans="20:22" x14ac:dyDescent="0.2">
      <c r="T561" s="27"/>
      <c r="U561" s="28"/>
      <c r="V561" s="28"/>
    </row>
    <row r="562" spans="20:22" x14ac:dyDescent="0.2">
      <c r="T562" s="27"/>
      <c r="U562" s="28"/>
      <c r="V562" s="28"/>
    </row>
    <row r="563" spans="20:22" x14ac:dyDescent="0.2">
      <c r="T563" s="27"/>
      <c r="U563" s="28"/>
      <c r="V563" s="28"/>
    </row>
    <row r="564" spans="20:22" x14ac:dyDescent="0.2">
      <c r="T564" s="27"/>
      <c r="U564" s="28"/>
      <c r="V564" s="28"/>
    </row>
    <row r="565" spans="20:22" x14ac:dyDescent="0.2">
      <c r="T565" s="27"/>
      <c r="U565" s="28"/>
      <c r="V565" s="28"/>
    </row>
    <row r="566" spans="20:22" x14ac:dyDescent="0.2">
      <c r="T566" s="27"/>
      <c r="U566" s="28"/>
      <c r="V566" s="28"/>
    </row>
    <row r="567" spans="20:22" x14ac:dyDescent="0.2">
      <c r="T567" s="27"/>
      <c r="U567" s="28"/>
      <c r="V567" s="28"/>
    </row>
    <row r="568" spans="20:22" x14ac:dyDescent="0.2">
      <c r="T568" s="27"/>
      <c r="U568" s="28"/>
      <c r="V568" s="28"/>
    </row>
    <row r="569" spans="20:22" x14ac:dyDescent="0.2">
      <c r="T569" s="27"/>
      <c r="U569" s="28"/>
      <c r="V569" s="28"/>
    </row>
    <row r="570" spans="20:22" x14ac:dyDescent="0.2">
      <c r="T570" s="27"/>
      <c r="U570" s="28"/>
      <c r="V570" s="28"/>
    </row>
    <row r="571" spans="20:22" x14ac:dyDescent="0.2">
      <c r="T571" s="27"/>
      <c r="U571" s="28"/>
      <c r="V571" s="28"/>
    </row>
    <row r="572" spans="20:22" x14ac:dyDescent="0.2">
      <c r="T572" s="27"/>
      <c r="U572" s="28"/>
      <c r="V572" s="28"/>
    </row>
    <row r="573" spans="20:22" x14ac:dyDescent="0.2">
      <c r="T573" s="27"/>
      <c r="U573" s="28"/>
      <c r="V573" s="28"/>
    </row>
    <row r="574" spans="20:22" x14ac:dyDescent="0.2">
      <c r="T574" s="27"/>
      <c r="U574" s="28"/>
      <c r="V574" s="28"/>
    </row>
    <row r="575" spans="20:22" x14ac:dyDescent="0.2">
      <c r="T575" s="27"/>
      <c r="U575" s="28"/>
      <c r="V575" s="28"/>
    </row>
    <row r="576" spans="20:22" x14ac:dyDescent="0.2">
      <c r="T576" s="27"/>
      <c r="U576" s="28"/>
      <c r="V576" s="28"/>
    </row>
    <row r="577" spans="20:22" x14ac:dyDescent="0.2">
      <c r="T577" s="27"/>
      <c r="U577" s="28"/>
      <c r="V577" s="28"/>
    </row>
    <row r="578" spans="20:22" x14ac:dyDescent="0.2">
      <c r="T578" s="27"/>
      <c r="U578" s="28"/>
      <c r="V578" s="28"/>
    </row>
    <row r="579" spans="20:22" x14ac:dyDescent="0.2">
      <c r="T579" s="27"/>
      <c r="U579" s="28"/>
      <c r="V579" s="28"/>
    </row>
    <row r="580" spans="20:22" x14ac:dyDescent="0.2">
      <c r="T580" s="27"/>
      <c r="U580" s="28"/>
      <c r="V580" s="28"/>
    </row>
    <row r="581" spans="20:22" x14ac:dyDescent="0.2">
      <c r="T581" s="27"/>
      <c r="U581" s="28"/>
      <c r="V581" s="28"/>
    </row>
    <row r="582" spans="20:22" x14ac:dyDescent="0.2">
      <c r="T582" s="27"/>
      <c r="U582" s="28"/>
      <c r="V582" s="28"/>
    </row>
    <row r="583" spans="20:22" x14ac:dyDescent="0.2">
      <c r="T583" s="27"/>
      <c r="U583" s="28"/>
      <c r="V583" s="28"/>
    </row>
    <row r="584" spans="20:22" x14ac:dyDescent="0.2">
      <c r="T584" s="27"/>
      <c r="U584" s="28"/>
      <c r="V584" s="28"/>
    </row>
    <row r="585" spans="20:22" x14ac:dyDescent="0.2">
      <c r="T585" s="27"/>
      <c r="U585" s="28"/>
      <c r="V585" s="28"/>
    </row>
    <row r="586" spans="20:22" x14ac:dyDescent="0.2">
      <c r="T586" s="27"/>
      <c r="U586" s="28"/>
      <c r="V586" s="28"/>
    </row>
    <row r="587" spans="20:22" x14ac:dyDescent="0.2">
      <c r="T587" s="27"/>
      <c r="U587" s="28"/>
      <c r="V587" s="28"/>
    </row>
    <row r="588" spans="20:22" x14ac:dyDescent="0.2">
      <c r="T588" s="27"/>
      <c r="U588" s="28"/>
      <c r="V588" s="28"/>
    </row>
    <row r="589" spans="20:22" x14ac:dyDescent="0.2">
      <c r="T589" s="27"/>
      <c r="U589" s="28"/>
      <c r="V589" s="28"/>
    </row>
    <row r="590" spans="20:22" x14ac:dyDescent="0.2">
      <c r="T590" s="27"/>
      <c r="U590" s="28"/>
      <c r="V590" s="28"/>
    </row>
    <row r="591" spans="20:22" x14ac:dyDescent="0.2">
      <c r="T591" s="27"/>
      <c r="U591" s="28"/>
      <c r="V591" s="28"/>
    </row>
    <row r="592" spans="20:22" x14ac:dyDescent="0.2">
      <c r="T592" s="27"/>
      <c r="U592" s="28"/>
      <c r="V592" s="28"/>
    </row>
    <row r="593" spans="20:22" x14ac:dyDescent="0.2">
      <c r="T593" s="27"/>
      <c r="U593" s="28"/>
      <c r="V593" s="28"/>
    </row>
    <row r="594" spans="20:22" x14ac:dyDescent="0.2">
      <c r="T594" s="27"/>
      <c r="U594" s="28"/>
      <c r="V594" s="28"/>
    </row>
    <row r="595" spans="20:22" x14ac:dyDescent="0.2">
      <c r="T595" s="27"/>
      <c r="U595" s="28"/>
      <c r="V595" s="28"/>
    </row>
    <row r="596" spans="20:22" x14ac:dyDescent="0.2">
      <c r="T596" s="27"/>
      <c r="U596" s="28"/>
      <c r="V596" s="28"/>
    </row>
    <row r="597" spans="20:22" x14ac:dyDescent="0.2">
      <c r="T597" s="27"/>
      <c r="U597" s="28"/>
      <c r="V597" s="28"/>
    </row>
    <row r="598" spans="20:22" x14ac:dyDescent="0.2">
      <c r="T598" s="27"/>
      <c r="U598" s="28"/>
      <c r="V598" s="28"/>
    </row>
    <row r="599" spans="20:22" x14ac:dyDescent="0.2">
      <c r="T599" s="27"/>
      <c r="U599" s="28"/>
      <c r="V599" s="28"/>
    </row>
    <row r="600" spans="20:22" x14ac:dyDescent="0.2">
      <c r="T600" s="27"/>
      <c r="U600" s="28"/>
      <c r="V600" s="28"/>
    </row>
    <row r="601" spans="20:22" x14ac:dyDescent="0.2">
      <c r="T601" s="27"/>
      <c r="U601" s="28"/>
      <c r="V601" s="28"/>
    </row>
    <row r="602" spans="20:22" x14ac:dyDescent="0.2">
      <c r="T602" s="27"/>
      <c r="U602" s="28"/>
      <c r="V602" s="28"/>
    </row>
    <row r="603" spans="20:22" x14ac:dyDescent="0.2">
      <c r="T603" s="27"/>
      <c r="U603" s="28"/>
      <c r="V603" s="28"/>
    </row>
    <row r="604" spans="20:22" x14ac:dyDescent="0.2">
      <c r="T604" s="27"/>
      <c r="U604" s="28"/>
      <c r="V604" s="28"/>
    </row>
    <row r="605" spans="20:22" x14ac:dyDescent="0.2">
      <c r="T605" s="27"/>
      <c r="U605" s="28"/>
      <c r="V605" s="28"/>
    </row>
    <row r="606" spans="20:22" x14ac:dyDescent="0.2">
      <c r="T606" s="27"/>
      <c r="U606" s="28"/>
      <c r="V606" s="28"/>
    </row>
    <row r="607" spans="20:22" x14ac:dyDescent="0.2">
      <c r="T607" s="27"/>
      <c r="U607" s="28"/>
      <c r="V607" s="28"/>
    </row>
    <row r="608" spans="20:22" x14ac:dyDescent="0.2">
      <c r="T608" s="27"/>
      <c r="U608" s="28"/>
      <c r="V608" s="28"/>
    </row>
    <row r="609" spans="20:22" x14ac:dyDescent="0.2">
      <c r="T609" s="27"/>
      <c r="U609" s="28"/>
      <c r="V609" s="28"/>
    </row>
    <row r="610" spans="20:22" x14ac:dyDescent="0.2">
      <c r="T610" s="27"/>
      <c r="U610" s="28"/>
      <c r="V610" s="28"/>
    </row>
    <row r="611" spans="20:22" x14ac:dyDescent="0.2">
      <c r="T611" s="27"/>
      <c r="U611" s="28"/>
      <c r="V611" s="28"/>
    </row>
    <row r="612" spans="20:22" x14ac:dyDescent="0.2">
      <c r="T612" s="27"/>
      <c r="U612" s="28"/>
      <c r="V612" s="28"/>
    </row>
    <row r="613" spans="20:22" x14ac:dyDescent="0.2">
      <c r="T613" s="27"/>
      <c r="U613" s="28"/>
      <c r="V613" s="28"/>
    </row>
    <row r="614" spans="20:22" x14ac:dyDescent="0.2">
      <c r="T614" s="27"/>
      <c r="U614" s="28"/>
      <c r="V614" s="28"/>
    </row>
    <row r="615" spans="20:22" x14ac:dyDescent="0.2">
      <c r="T615" s="27"/>
      <c r="U615" s="28"/>
      <c r="V615" s="28"/>
    </row>
    <row r="616" spans="20:22" x14ac:dyDescent="0.2">
      <c r="T616" s="27"/>
      <c r="U616" s="28"/>
      <c r="V616" s="28"/>
    </row>
    <row r="617" spans="20:22" x14ac:dyDescent="0.2">
      <c r="T617" s="27"/>
      <c r="U617" s="28"/>
      <c r="V617" s="28"/>
    </row>
    <row r="618" spans="20:22" x14ac:dyDescent="0.2">
      <c r="T618" s="27"/>
      <c r="U618" s="28"/>
      <c r="V618" s="28"/>
    </row>
    <row r="619" spans="20:22" x14ac:dyDescent="0.2">
      <c r="T619" s="27"/>
      <c r="U619" s="28"/>
      <c r="V619" s="28"/>
    </row>
    <row r="620" spans="20:22" x14ac:dyDescent="0.2">
      <c r="T620" s="27"/>
      <c r="U620" s="28"/>
      <c r="V620" s="28"/>
    </row>
    <row r="621" spans="20:22" x14ac:dyDescent="0.2">
      <c r="T621" s="27"/>
      <c r="U621" s="28"/>
      <c r="V621" s="28"/>
    </row>
    <row r="622" spans="20:22" x14ac:dyDescent="0.2">
      <c r="T622" s="27"/>
      <c r="U622" s="28"/>
      <c r="V622" s="28"/>
    </row>
    <row r="623" spans="20:22" x14ac:dyDescent="0.2">
      <c r="T623" s="27"/>
      <c r="U623" s="28"/>
      <c r="V623" s="28"/>
    </row>
    <row r="624" spans="20:22" x14ac:dyDescent="0.2">
      <c r="T624" s="27"/>
      <c r="U624" s="28"/>
      <c r="V624" s="28"/>
    </row>
    <row r="625" spans="20:22" x14ac:dyDescent="0.2">
      <c r="T625" s="27"/>
      <c r="U625" s="28"/>
      <c r="V625" s="28"/>
    </row>
    <row r="626" spans="20:22" x14ac:dyDescent="0.2">
      <c r="T626" s="27"/>
      <c r="U626" s="28"/>
      <c r="V626" s="28"/>
    </row>
    <row r="627" spans="20:22" x14ac:dyDescent="0.2">
      <c r="T627" s="27"/>
      <c r="U627" s="28"/>
      <c r="V627" s="28"/>
    </row>
    <row r="628" spans="20:22" x14ac:dyDescent="0.2">
      <c r="T628" s="27"/>
      <c r="U628" s="28"/>
      <c r="V628" s="28"/>
    </row>
    <row r="629" spans="20:22" x14ac:dyDescent="0.2">
      <c r="T629" s="27"/>
      <c r="U629" s="28"/>
      <c r="V629" s="28"/>
    </row>
    <row r="630" spans="20:22" x14ac:dyDescent="0.2">
      <c r="T630" s="27"/>
      <c r="U630" s="28"/>
      <c r="V630" s="28"/>
    </row>
    <row r="631" spans="20:22" x14ac:dyDescent="0.2">
      <c r="T631" s="27"/>
      <c r="U631" s="28"/>
      <c r="V631" s="28"/>
    </row>
    <row r="632" spans="20:22" x14ac:dyDescent="0.2">
      <c r="T632" s="27"/>
      <c r="U632" s="28"/>
      <c r="V632" s="28"/>
    </row>
    <row r="633" spans="20:22" x14ac:dyDescent="0.2">
      <c r="T633" s="27"/>
      <c r="U633" s="28"/>
      <c r="V633" s="28"/>
    </row>
    <row r="634" spans="20:22" x14ac:dyDescent="0.2">
      <c r="T634" s="27"/>
      <c r="U634" s="28"/>
      <c r="V634" s="28"/>
    </row>
    <row r="635" spans="20:22" x14ac:dyDescent="0.2">
      <c r="T635" s="27"/>
      <c r="U635" s="28"/>
      <c r="V635" s="28"/>
    </row>
    <row r="636" spans="20:22" x14ac:dyDescent="0.2">
      <c r="T636" s="27"/>
      <c r="U636" s="28"/>
      <c r="V636" s="28"/>
    </row>
    <row r="637" spans="20:22" x14ac:dyDescent="0.2">
      <c r="T637" s="27"/>
      <c r="U637" s="28"/>
      <c r="V637" s="28"/>
    </row>
    <row r="638" spans="20:22" x14ac:dyDescent="0.2">
      <c r="T638" s="27"/>
      <c r="U638" s="28"/>
      <c r="V638" s="28"/>
    </row>
    <row r="639" spans="20:22" x14ac:dyDescent="0.2">
      <c r="T639" s="27"/>
      <c r="U639" s="28"/>
      <c r="V639" s="28"/>
    </row>
    <row r="640" spans="20:22" x14ac:dyDescent="0.2">
      <c r="T640" s="27"/>
      <c r="U640" s="28"/>
      <c r="V640" s="28"/>
    </row>
    <row r="641" spans="20:22" x14ac:dyDescent="0.2">
      <c r="T641" s="27"/>
      <c r="U641" s="28"/>
      <c r="V641" s="28"/>
    </row>
    <row r="642" spans="20:22" x14ac:dyDescent="0.2">
      <c r="T642" s="27"/>
      <c r="U642" s="28"/>
      <c r="V642" s="28"/>
    </row>
    <row r="643" spans="20:22" x14ac:dyDescent="0.2">
      <c r="T643" s="27"/>
      <c r="U643" s="28"/>
      <c r="V643" s="28"/>
    </row>
    <row r="644" spans="20:22" x14ac:dyDescent="0.2">
      <c r="T644" s="27"/>
      <c r="U644" s="28"/>
      <c r="V644" s="28"/>
    </row>
    <row r="645" spans="20:22" x14ac:dyDescent="0.2">
      <c r="T645" s="27"/>
      <c r="U645" s="28"/>
      <c r="V645" s="28"/>
    </row>
    <row r="646" spans="20:22" x14ac:dyDescent="0.2">
      <c r="T646" s="27"/>
      <c r="U646" s="28"/>
      <c r="V646" s="28"/>
    </row>
    <row r="647" spans="20:22" x14ac:dyDescent="0.2">
      <c r="T647" s="27"/>
      <c r="U647" s="28"/>
      <c r="V647" s="28"/>
    </row>
    <row r="648" spans="20:22" x14ac:dyDescent="0.2">
      <c r="T648" s="27"/>
      <c r="U648" s="28"/>
      <c r="V648" s="28"/>
    </row>
    <row r="649" spans="20:22" x14ac:dyDescent="0.2">
      <c r="T649" s="27"/>
      <c r="U649" s="28"/>
      <c r="V649" s="28"/>
    </row>
    <row r="650" spans="20:22" x14ac:dyDescent="0.2">
      <c r="T650" s="27"/>
      <c r="U650" s="28"/>
      <c r="V650" s="28"/>
    </row>
    <row r="651" spans="20:22" x14ac:dyDescent="0.2">
      <c r="T651" s="27"/>
      <c r="U651" s="28"/>
      <c r="V651" s="28"/>
    </row>
    <row r="652" spans="20:22" x14ac:dyDescent="0.2">
      <c r="T652" s="27"/>
      <c r="U652" s="28"/>
      <c r="V652" s="28"/>
    </row>
    <row r="653" spans="20:22" x14ac:dyDescent="0.2">
      <c r="T653" s="27"/>
      <c r="U653" s="28"/>
      <c r="V653" s="28"/>
    </row>
    <row r="654" spans="20:22" x14ac:dyDescent="0.2">
      <c r="T654" s="27"/>
      <c r="U654" s="28"/>
      <c r="V654" s="28"/>
    </row>
    <row r="655" spans="20:22" x14ac:dyDescent="0.2">
      <c r="T655" s="27"/>
      <c r="U655" s="28"/>
      <c r="V655" s="28"/>
    </row>
    <row r="656" spans="20:22" x14ac:dyDescent="0.2">
      <c r="T656" s="27"/>
      <c r="U656" s="28"/>
      <c r="V656" s="28"/>
    </row>
    <row r="657" spans="20:22" x14ac:dyDescent="0.2">
      <c r="T657" s="27"/>
      <c r="U657" s="28"/>
      <c r="V657" s="28"/>
    </row>
    <row r="658" spans="20:22" x14ac:dyDescent="0.2">
      <c r="T658" s="27"/>
      <c r="U658" s="28"/>
      <c r="V658" s="28"/>
    </row>
    <row r="659" spans="20:22" x14ac:dyDescent="0.2">
      <c r="T659" s="27"/>
      <c r="U659" s="28"/>
      <c r="V659" s="28"/>
    </row>
    <row r="660" spans="20:22" x14ac:dyDescent="0.2">
      <c r="T660" s="27"/>
      <c r="U660" s="28"/>
      <c r="V660" s="28"/>
    </row>
    <row r="661" spans="20:22" x14ac:dyDescent="0.2">
      <c r="T661" s="27"/>
      <c r="U661" s="28"/>
      <c r="V661" s="28"/>
    </row>
    <row r="662" spans="20:22" x14ac:dyDescent="0.2">
      <c r="T662" s="27"/>
      <c r="U662" s="28"/>
      <c r="V662" s="28"/>
    </row>
    <row r="663" spans="20:22" x14ac:dyDescent="0.2">
      <c r="T663" s="27"/>
      <c r="U663" s="28"/>
      <c r="V663" s="28"/>
    </row>
    <row r="664" spans="20:22" x14ac:dyDescent="0.2">
      <c r="T664" s="27"/>
      <c r="U664" s="28"/>
      <c r="V664" s="28"/>
    </row>
    <row r="665" spans="20:22" x14ac:dyDescent="0.2">
      <c r="T665" s="27"/>
      <c r="U665" s="28"/>
      <c r="V665" s="28"/>
    </row>
    <row r="666" spans="20:22" x14ac:dyDescent="0.2">
      <c r="T666" s="27"/>
      <c r="U666" s="28"/>
      <c r="V666" s="28"/>
    </row>
    <row r="667" spans="20:22" x14ac:dyDescent="0.2">
      <c r="T667" s="27"/>
      <c r="U667" s="28"/>
      <c r="V667" s="28"/>
    </row>
    <row r="668" spans="20:22" x14ac:dyDescent="0.2">
      <c r="T668" s="27"/>
      <c r="U668" s="28"/>
      <c r="V668" s="28"/>
    </row>
    <row r="669" spans="20:22" x14ac:dyDescent="0.2">
      <c r="T669" s="27"/>
      <c r="U669" s="28"/>
      <c r="V669" s="28"/>
    </row>
    <row r="670" spans="20:22" x14ac:dyDescent="0.2">
      <c r="T670" s="27"/>
      <c r="U670" s="28"/>
      <c r="V670" s="28"/>
    </row>
    <row r="671" spans="20:22" x14ac:dyDescent="0.2">
      <c r="T671" s="27"/>
      <c r="U671" s="28"/>
      <c r="V671" s="28"/>
    </row>
    <row r="672" spans="20:22" x14ac:dyDescent="0.2">
      <c r="T672" s="27"/>
      <c r="U672" s="28"/>
      <c r="V672" s="28"/>
    </row>
    <row r="673" spans="20:22" x14ac:dyDescent="0.2">
      <c r="T673" s="27"/>
      <c r="U673" s="28"/>
      <c r="V673" s="28"/>
    </row>
    <row r="674" spans="20:22" x14ac:dyDescent="0.2">
      <c r="T674" s="27"/>
      <c r="U674" s="28"/>
      <c r="V674" s="28"/>
    </row>
    <row r="675" spans="20:22" x14ac:dyDescent="0.2">
      <c r="T675" s="27"/>
      <c r="U675" s="28"/>
      <c r="V675" s="28"/>
    </row>
    <row r="676" spans="20:22" x14ac:dyDescent="0.2">
      <c r="T676" s="27"/>
      <c r="U676" s="28"/>
      <c r="V676" s="28"/>
    </row>
    <row r="677" spans="20:22" x14ac:dyDescent="0.2">
      <c r="T677" s="27"/>
      <c r="U677" s="28"/>
      <c r="V677" s="28"/>
    </row>
    <row r="678" spans="20:22" x14ac:dyDescent="0.2">
      <c r="T678" s="27"/>
      <c r="U678" s="28"/>
      <c r="V678" s="28"/>
    </row>
    <row r="679" spans="20:22" x14ac:dyDescent="0.2">
      <c r="T679" s="27"/>
      <c r="U679" s="28"/>
      <c r="V679" s="28"/>
    </row>
    <row r="680" spans="20:22" x14ac:dyDescent="0.2">
      <c r="T680" s="27"/>
      <c r="U680" s="28"/>
      <c r="V680" s="28"/>
    </row>
    <row r="681" spans="20:22" x14ac:dyDescent="0.2">
      <c r="T681" s="27"/>
      <c r="U681" s="28"/>
      <c r="V681" s="28"/>
    </row>
    <row r="682" spans="20:22" x14ac:dyDescent="0.2">
      <c r="T682" s="27"/>
      <c r="U682" s="28"/>
      <c r="V682" s="28"/>
    </row>
    <row r="683" spans="20:22" x14ac:dyDescent="0.2">
      <c r="T683" s="27"/>
      <c r="U683" s="28"/>
      <c r="V683" s="28"/>
    </row>
    <row r="684" spans="20:22" x14ac:dyDescent="0.2">
      <c r="T684" s="27"/>
      <c r="U684" s="28"/>
      <c r="V684" s="28"/>
    </row>
    <row r="685" spans="20:22" x14ac:dyDescent="0.2">
      <c r="T685" s="27"/>
      <c r="U685" s="28"/>
      <c r="V685" s="28"/>
    </row>
    <row r="686" spans="20:22" x14ac:dyDescent="0.2">
      <c r="T686" s="27"/>
      <c r="U686" s="28"/>
      <c r="V686" s="28"/>
    </row>
    <row r="687" spans="20:22" x14ac:dyDescent="0.2">
      <c r="T687" s="27"/>
      <c r="U687" s="28"/>
      <c r="V687" s="28"/>
    </row>
    <row r="688" spans="20:22" x14ac:dyDescent="0.2">
      <c r="T688" s="27"/>
      <c r="U688" s="28"/>
      <c r="V688" s="28"/>
    </row>
    <row r="689" spans="20:22" x14ac:dyDescent="0.2">
      <c r="T689" s="27"/>
      <c r="U689" s="28"/>
      <c r="V689" s="28"/>
    </row>
    <row r="690" spans="20:22" x14ac:dyDescent="0.2">
      <c r="T690" s="27"/>
      <c r="U690" s="28"/>
      <c r="V690" s="28"/>
    </row>
    <row r="691" spans="20:22" x14ac:dyDescent="0.2">
      <c r="T691" s="27"/>
      <c r="U691" s="28"/>
      <c r="V691" s="28"/>
    </row>
    <row r="692" spans="20:22" x14ac:dyDescent="0.2">
      <c r="T692" s="27"/>
      <c r="U692" s="28"/>
      <c r="V692" s="28"/>
    </row>
    <row r="693" spans="20:22" x14ac:dyDescent="0.2">
      <c r="T693" s="27"/>
      <c r="U693" s="28"/>
      <c r="V693" s="28"/>
    </row>
    <row r="694" spans="20:22" x14ac:dyDescent="0.2">
      <c r="T694" s="27"/>
      <c r="U694" s="28"/>
      <c r="V694" s="28"/>
    </row>
    <row r="695" spans="20:22" x14ac:dyDescent="0.2">
      <c r="T695" s="27"/>
      <c r="U695" s="28"/>
      <c r="V695" s="28"/>
    </row>
    <row r="696" spans="20:22" x14ac:dyDescent="0.2">
      <c r="T696" s="27"/>
      <c r="U696" s="28"/>
      <c r="V696" s="28"/>
    </row>
    <row r="697" spans="20:22" x14ac:dyDescent="0.2">
      <c r="T697" s="27"/>
      <c r="U697" s="28"/>
      <c r="V697" s="28"/>
    </row>
    <row r="698" spans="20:22" x14ac:dyDescent="0.2">
      <c r="T698" s="27"/>
      <c r="U698" s="28"/>
      <c r="V698" s="28"/>
    </row>
    <row r="699" spans="20:22" x14ac:dyDescent="0.2">
      <c r="T699" s="27"/>
      <c r="U699" s="28"/>
      <c r="V699" s="28"/>
    </row>
    <row r="700" spans="20:22" x14ac:dyDescent="0.2">
      <c r="T700" s="27"/>
      <c r="U700" s="28"/>
      <c r="V700" s="28"/>
    </row>
    <row r="701" spans="20:22" x14ac:dyDescent="0.2">
      <c r="T701" s="27"/>
      <c r="U701" s="28"/>
      <c r="V701" s="28"/>
    </row>
    <row r="702" spans="20:22" x14ac:dyDescent="0.2">
      <c r="T702" s="27"/>
      <c r="U702" s="28"/>
      <c r="V702" s="28"/>
    </row>
    <row r="703" spans="20:22" x14ac:dyDescent="0.2">
      <c r="T703" s="27"/>
      <c r="U703" s="28"/>
      <c r="V703" s="28"/>
    </row>
    <row r="704" spans="20:22" x14ac:dyDescent="0.2">
      <c r="T704" s="27"/>
      <c r="U704" s="28"/>
      <c r="V704" s="28"/>
    </row>
    <row r="705" spans="20:22" x14ac:dyDescent="0.2">
      <c r="T705" s="27"/>
      <c r="U705" s="28"/>
      <c r="V705" s="28"/>
    </row>
    <row r="706" spans="20:22" x14ac:dyDescent="0.2">
      <c r="T706" s="27"/>
      <c r="U706" s="28"/>
      <c r="V706" s="28"/>
    </row>
    <row r="707" spans="20:22" x14ac:dyDescent="0.2">
      <c r="T707" s="27"/>
      <c r="U707" s="28"/>
      <c r="V707" s="28"/>
    </row>
    <row r="708" spans="20:22" x14ac:dyDescent="0.2">
      <c r="T708" s="27"/>
      <c r="U708" s="28"/>
      <c r="V708" s="28"/>
    </row>
    <row r="709" spans="20:22" x14ac:dyDescent="0.2">
      <c r="T709" s="27"/>
      <c r="U709" s="28"/>
      <c r="V709" s="28"/>
    </row>
    <row r="710" spans="20:22" x14ac:dyDescent="0.2">
      <c r="T710" s="27"/>
      <c r="U710" s="28"/>
      <c r="V710" s="28"/>
    </row>
    <row r="711" spans="20:22" x14ac:dyDescent="0.2">
      <c r="T711" s="27"/>
      <c r="U711" s="28"/>
      <c r="V711" s="28"/>
    </row>
    <row r="712" spans="20:22" x14ac:dyDescent="0.2">
      <c r="T712" s="27"/>
      <c r="U712" s="28"/>
      <c r="V712" s="28"/>
    </row>
    <row r="713" spans="20:22" x14ac:dyDescent="0.2">
      <c r="T713" s="27"/>
      <c r="U713" s="28"/>
      <c r="V713" s="28"/>
    </row>
    <row r="714" spans="20:22" x14ac:dyDescent="0.2">
      <c r="T714" s="27"/>
      <c r="U714" s="28"/>
      <c r="V714" s="28"/>
    </row>
    <row r="715" spans="20:22" x14ac:dyDescent="0.2">
      <c r="T715" s="27"/>
      <c r="U715" s="28"/>
      <c r="V715" s="28"/>
    </row>
    <row r="716" spans="20:22" x14ac:dyDescent="0.2">
      <c r="T716" s="27"/>
      <c r="U716" s="28"/>
      <c r="V716" s="28"/>
    </row>
    <row r="717" spans="20:22" x14ac:dyDescent="0.2">
      <c r="T717" s="27"/>
      <c r="U717" s="28"/>
      <c r="V717" s="28"/>
    </row>
    <row r="718" spans="20:22" x14ac:dyDescent="0.2">
      <c r="T718" s="27"/>
      <c r="U718" s="28"/>
      <c r="V718" s="28"/>
    </row>
    <row r="719" spans="20:22" x14ac:dyDescent="0.2">
      <c r="T719" s="27"/>
      <c r="U719" s="28"/>
      <c r="V719" s="28"/>
    </row>
    <row r="720" spans="20:22" x14ac:dyDescent="0.2">
      <c r="T720" s="27"/>
      <c r="U720" s="28"/>
      <c r="V720" s="28"/>
    </row>
    <row r="721" spans="20:22" x14ac:dyDescent="0.2">
      <c r="T721" s="27"/>
      <c r="U721" s="28"/>
      <c r="V721" s="28"/>
    </row>
    <row r="722" spans="20:22" x14ac:dyDescent="0.2">
      <c r="T722" s="27"/>
      <c r="U722" s="28"/>
      <c r="V722" s="28"/>
    </row>
    <row r="723" spans="20:22" x14ac:dyDescent="0.2">
      <c r="T723" s="27"/>
      <c r="U723" s="28"/>
      <c r="V723" s="28"/>
    </row>
    <row r="724" spans="20:22" x14ac:dyDescent="0.2">
      <c r="T724" s="27"/>
      <c r="U724" s="28"/>
      <c r="V724" s="28"/>
    </row>
    <row r="725" spans="20:22" x14ac:dyDescent="0.2">
      <c r="T725" s="27"/>
      <c r="U725" s="28"/>
      <c r="V725" s="28"/>
    </row>
    <row r="726" spans="20:22" x14ac:dyDescent="0.2">
      <c r="T726" s="27"/>
      <c r="U726" s="28"/>
      <c r="V726" s="28"/>
    </row>
    <row r="727" spans="20:22" x14ac:dyDescent="0.2">
      <c r="T727" s="27"/>
      <c r="U727" s="28"/>
      <c r="V727" s="28"/>
    </row>
    <row r="728" spans="20:22" x14ac:dyDescent="0.2">
      <c r="T728" s="27"/>
      <c r="U728" s="28"/>
      <c r="V728" s="28"/>
    </row>
    <row r="729" spans="20:22" x14ac:dyDescent="0.2">
      <c r="T729" s="27"/>
      <c r="U729" s="28"/>
      <c r="V729" s="28"/>
    </row>
    <row r="730" spans="20:22" x14ac:dyDescent="0.2">
      <c r="T730" s="27"/>
      <c r="U730" s="28"/>
      <c r="V730" s="28"/>
    </row>
    <row r="731" spans="20:22" x14ac:dyDescent="0.2">
      <c r="T731" s="27"/>
      <c r="U731" s="28"/>
      <c r="V731" s="28"/>
    </row>
    <row r="732" spans="20:22" x14ac:dyDescent="0.2">
      <c r="T732" s="27"/>
      <c r="U732" s="28"/>
      <c r="V732" s="28"/>
    </row>
    <row r="733" spans="20:22" x14ac:dyDescent="0.2">
      <c r="T733" s="27"/>
      <c r="U733" s="28"/>
      <c r="V733" s="28"/>
    </row>
    <row r="734" spans="20:22" x14ac:dyDescent="0.2">
      <c r="T734" s="27"/>
      <c r="U734" s="28"/>
      <c r="V734" s="28"/>
    </row>
    <row r="735" spans="20:22" x14ac:dyDescent="0.2">
      <c r="T735" s="27"/>
      <c r="U735" s="28"/>
      <c r="V735" s="28"/>
    </row>
    <row r="736" spans="20:22" x14ac:dyDescent="0.2">
      <c r="T736" s="27"/>
      <c r="U736" s="28"/>
      <c r="V736" s="28"/>
    </row>
    <row r="737" spans="20:22" x14ac:dyDescent="0.2">
      <c r="T737" s="27"/>
      <c r="U737" s="28"/>
      <c r="V737" s="28"/>
    </row>
    <row r="738" spans="20:22" x14ac:dyDescent="0.2">
      <c r="T738" s="27"/>
      <c r="U738" s="28"/>
      <c r="V738" s="28"/>
    </row>
    <row r="739" spans="20:22" x14ac:dyDescent="0.2">
      <c r="T739" s="27"/>
      <c r="U739" s="28"/>
      <c r="V739" s="28"/>
    </row>
    <row r="740" spans="20:22" x14ac:dyDescent="0.2">
      <c r="T740" s="27"/>
      <c r="U740" s="28"/>
      <c r="V740" s="28"/>
    </row>
    <row r="741" spans="20:22" x14ac:dyDescent="0.2">
      <c r="T741" s="27"/>
      <c r="U741" s="28"/>
      <c r="V741" s="28"/>
    </row>
    <row r="742" spans="20:22" x14ac:dyDescent="0.2">
      <c r="T742" s="27"/>
      <c r="U742" s="28"/>
      <c r="V742" s="28"/>
    </row>
    <row r="743" spans="20:22" x14ac:dyDescent="0.2">
      <c r="T743" s="27"/>
      <c r="U743" s="28"/>
      <c r="V743" s="28"/>
    </row>
    <row r="744" spans="20:22" x14ac:dyDescent="0.2">
      <c r="T744" s="27"/>
      <c r="U744" s="28"/>
      <c r="V744" s="28"/>
    </row>
    <row r="745" spans="20:22" x14ac:dyDescent="0.2">
      <c r="T745" s="27"/>
      <c r="U745" s="28"/>
      <c r="V745" s="28"/>
    </row>
    <row r="746" spans="20:22" x14ac:dyDescent="0.2">
      <c r="T746" s="27"/>
      <c r="U746" s="28"/>
      <c r="V746" s="28"/>
    </row>
    <row r="747" spans="20:22" x14ac:dyDescent="0.2">
      <c r="T747" s="27"/>
      <c r="U747" s="28"/>
      <c r="V747" s="28"/>
    </row>
    <row r="748" spans="20:22" x14ac:dyDescent="0.2">
      <c r="T748" s="27"/>
      <c r="U748" s="28"/>
      <c r="V748" s="28"/>
    </row>
    <row r="749" spans="20:22" x14ac:dyDescent="0.2">
      <c r="T749" s="27"/>
      <c r="U749" s="28"/>
      <c r="V749" s="28"/>
    </row>
    <row r="750" spans="20:22" x14ac:dyDescent="0.2">
      <c r="T750" s="27"/>
      <c r="U750" s="28"/>
      <c r="V750" s="28"/>
    </row>
    <row r="751" spans="20:22" x14ac:dyDescent="0.2">
      <c r="T751" s="27"/>
      <c r="U751" s="28"/>
      <c r="V751" s="28"/>
    </row>
    <row r="752" spans="20:22" x14ac:dyDescent="0.2">
      <c r="T752" s="27"/>
      <c r="U752" s="28"/>
      <c r="V752" s="28"/>
    </row>
    <row r="753" spans="20:22" x14ac:dyDescent="0.2">
      <c r="T753" s="27"/>
      <c r="U753" s="28"/>
      <c r="V753" s="28"/>
    </row>
    <row r="754" spans="20:22" x14ac:dyDescent="0.2">
      <c r="T754" s="27"/>
      <c r="U754" s="28"/>
      <c r="V754" s="28"/>
    </row>
    <row r="755" spans="20:22" x14ac:dyDescent="0.2">
      <c r="T755" s="27"/>
      <c r="U755" s="28"/>
      <c r="V755" s="28"/>
    </row>
    <row r="756" spans="20:22" x14ac:dyDescent="0.2">
      <c r="T756" s="27"/>
      <c r="U756" s="28"/>
      <c r="V756" s="28"/>
    </row>
    <row r="757" spans="20:22" x14ac:dyDescent="0.2">
      <c r="T757" s="27"/>
      <c r="U757" s="28"/>
      <c r="V757" s="28"/>
    </row>
    <row r="758" spans="20:22" x14ac:dyDescent="0.2">
      <c r="T758" s="27"/>
      <c r="U758" s="28"/>
      <c r="V758" s="28"/>
    </row>
    <row r="759" spans="20:22" x14ac:dyDescent="0.2">
      <c r="T759" s="27"/>
      <c r="U759" s="28"/>
      <c r="V759" s="28"/>
    </row>
    <row r="760" spans="20:22" x14ac:dyDescent="0.2">
      <c r="T760" s="27"/>
      <c r="U760" s="28"/>
      <c r="V760" s="28"/>
    </row>
    <row r="761" spans="20:22" x14ac:dyDescent="0.2">
      <c r="T761" s="27"/>
      <c r="U761" s="28"/>
      <c r="V761" s="28"/>
    </row>
    <row r="762" spans="20:22" x14ac:dyDescent="0.2">
      <c r="T762" s="27"/>
      <c r="U762" s="28"/>
      <c r="V762" s="28"/>
    </row>
    <row r="763" spans="20:22" x14ac:dyDescent="0.2">
      <c r="T763" s="27"/>
      <c r="U763" s="28"/>
      <c r="V763" s="28"/>
    </row>
    <row r="764" spans="20:22" x14ac:dyDescent="0.2">
      <c r="T764" s="27"/>
      <c r="U764" s="28"/>
      <c r="V764" s="28"/>
    </row>
    <row r="765" spans="20:22" x14ac:dyDescent="0.2">
      <c r="T765" s="27"/>
      <c r="U765" s="28"/>
      <c r="V765" s="28"/>
    </row>
    <row r="766" spans="20:22" x14ac:dyDescent="0.2">
      <c r="T766" s="27"/>
      <c r="U766" s="28"/>
      <c r="V766" s="28"/>
    </row>
    <row r="767" spans="20:22" x14ac:dyDescent="0.2">
      <c r="T767" s="27"/>
      <c r="U767" s="28"/>
      <c r="V767" s="28"/>
    </row>
    <row r="768" spans="20:22" x14ac:dyDescent="0.2">
      <c r="T768" s="27"/>
      <c r="U768" s="28"/>
      <c r="V768" s="28"/>
    </row>
    <row r="769" spans="20:22" x14ac:dyDescent="0.2">
      <c r="T769" s="27"/>
      <c r="U769" s="28"/>
      <c r="V769" s="28"/>
    </row>
    <row r="770" spans="20:22" x14ac:dyDescent="0.2">
      <c r="T770" s="27"/>
      <c r="U770" s="28"/>
      <c r="V770" s="28"/>
    </row>
    <row r="771" spans="20:22" x14ac:dyDescent="0.2">
      <c r="T771" s="27"/>
      <c r="U771" s="28"/>
      <c r="V771" s="28"/>
    </row>
    <row r="772" spans="20:22" x14ac:dyDescent="0.2">
      <c r="T772" s="27"/>
      <c r="U772" s="28"/>
      <c r="V772" s="28"/>
    </row>
    <row r="773" spans="20:22" x14ac:dyDescent="0.2">
      <c r="T773" s="27"/>
      <c r="U773" s="28"/>
      <c r="V773" s="28"/>
    </row>
    <row r="774" spans="20:22" x14ac:dyDescent="0.2">
      <c r="T774" s="27"/>
      <c r="U774" s="28"/>
      <c r="V774" s="28"/>
    </row>
    <row r="775" spans="20:22" x14ac:dyDescent="0.2">
      <c r="T775" s="27"/>
      <c r="U775" s="28"/>
      <c r="V775" s="28"/>
    </row>
    <row r="776" spans="20:22" x14ac:dyDescent="0.2">
      <c r="T776" s="27"/>
      <c r="U776" s="28"/>
      <c r="V776" s="28"/>
    </row>
    <row r="777" spans="20:22" x14ac:dyDescent="0.2">
      <c r="T777" s="27"/>
      <c r="U777" s="28"/>
      <c r="V777" s="28"/>
    </row>
    <row r="778" spans="20:22" x14ac:dyDescent="0.2">
      <c r="T778" s="27"/>
      <c r="U778" s="28"/>
      <c r="V778" s="28"/>
    </row>
    <row r="779" spans="20:22" x14ac:dyDescent="0.2">
      <c r="T779" s="27"/>
      <c r="U779" s="28"/>
      <c r="V779" s="28"/>
    </row>
    <row r="780" spans="20:22" x14ac:dyDescent="0.2">
      <c r="T780" s="27"/>
      <c r="U780" s="28"/>
      <c r="V780" s="28"/>
    </row>
    <row r="781" spans="20:22" x14ac:dyDescent="0.2">
      <c r="T781" s="27"/>
      <c r="U781" s="28"/>
      <c r="V781" s="28"/>
    </row>
    <row r="782" spans="20:22" x14ac:dyDescent="0.2">
      <c r="T782" s="27"/>
      <c r="U782" s="28"/>
      <c r="V782" s="28"/>
    </row>
    <row r="783" spans="20:22" x14ac:dyDescent="0.2">
      <c r="T783" s="27"/>
      <c r="U783" s="28"/>
      <c r="V783" s="28"/>
    </row>
    <row r="784" spans="20:22" x14ac:dyDescent="0.2">
      <c r="T784" s="27"/>
      <c r="U784" s="28"/>
      <c r="V784" s="28"/>
    </row>
    <row r="785" spans="20:22" x14ac:dyDescent="0.2">
      <c r="T785" s="27"/>
      <c r="U785" s="28"/>
      <c r="V785" s="28"/>
    </row>
    <row r="786" spans="20:22" x14ac:dyDescent="0.2">
      <c r="T786" s="27"/>
      <c r="U786" s="28"/>
      <c r="V786" s="28"/>
    </row>
    <row r="787" spans="20:22" x14ac:dyDescent="0.2">
      <c r="T787" s="27"/>
      <c r="U787" s="28"/>
      <c r="V787" s="28"/>
    </row>
    <row r="788" spans="20:22" x14ac:dyDescent="0.2">
      <c r="T788" s="27"/>
      <c r="U788" s="28"/>
      <c r="V788" s="28"/>
    </row>
    <row r="789" spans="20:22" x14ac:dyDescent="0.2">
      <c r="T789" s="27"/>
      <c r="U789" s="28"/>
      <c r="V789" s="28"/>
    </row>
    <row r="790" spans="20:22" x14ac:dyDescent="0.2">
      <c r="T790" s="27"/>
      <c r="U790" s="28"/>
      <c r="V790" s="28"/>
    </row>
    <row r="791" spans="20:22" x14ac:dyDescent="0.2">
      <c r="T791" s="27"/>
      <c r="U791" s="28"/>
      <c r="V791" s="28"/>
    </row>
    <row r="792" spans="20:22" x14ac:dyDescent="0.2">
      <c r="T792" s="27"/>
      <c r="U792" s="28"/>
      <c r="V792" s="28"/>
    </row>
    <row r="793" spans="20:22" x14ac:dyDescent="0.2">
      <c r="T793" s="27"/>
      <c r="U793" s="28"/>
      <c r="V793" s="28"/>
    </row>
    <row r="794" spans="20:22" x14ac:dyDescent="0.2">
      <c r="T794" s="27"/>
      <c r="U794" s="28"/>
      <c r="V794" s="28"/>
    </row>
    <row r="795" spans="20:22" x14ac:dyDescent="0.2">
      <c r="T795" s="27"/>
      <c r="U795" s="28"/>
      <c r="V795" s="28"/>
    </row>
    <row r="796" spans="20:22" x14ac:dyDescent="0.2">
      <c r="T796" s="27"/>
      <c r="U796" s="28"/>
      <c r="V796" s="28"/>
    </row>
    <row r="797" spans="20:22" x14ac:dyDescent="0.2">
      <c r="T797" s="27"/>
      <c r="U797" s="28"/>
      <c r="V797" s="28"/>
    </row>
    <row r="798" spans="20:22" x14ac:dyDescent="0.2">
      <c r="T798" s="27"/>
      <c r="U798" s="28"/>
      <c r="V798" s="28"/>
    </row>
    <row r="799" spans="20:22" x14ac:dyDescent="0.2">
      <c r="T799" s="27"/>
      <c r="U799" s="28"/>
      <c r="V799" s="28"/>
    </row>
    <row r="800" spans="20:22" x14ac:dyDescent="0.2">
      <c r="T800" s="27"/>
      <c r="U800" s="28"/>
      <c r="V800" s="28"/>
    </row>
    <row r="801" spans="20:22" x14ac:dyDescent="0.2">
      <c r="T801" s="27"/>
      <c r="U801" s="28"/>
      <c r="V801" s="28"/>
    </row>
    <row r="802" spans="20:22" x14ac:dyDescent="0.2">
      <c r="T802" s="27"/>
      <c r="U802" s="28"/>
      <c r="V802" s="28"/>
    </row>
    <row r="803" spans="20:22" x14ac:dyDescent="0.2">
      <c r="T803" s="27"/>
      <c r="U803" s="28"/>
      <c r="V803" s="28"/>
    </row>
    <row r="804" spans="20:22" x14ac:dyDescent="0.2">
      <c r="T804" s="27"/>
      <c r="U804" s="28"/>
      <c r="V804" s="28"/>
    </row>
    <row r="805" spans="20:22" x14ac:dyDescent="0.2">
      <c r="T805" s="27"/>
      <c r="U805" s="28"/>
      <c r="V805" s="28"/>
    </row>
    <row r="806" spans="20:22" x14ac:dyDescent="0.2">
      <c r="T806" s="27"/>
      <c r="U806" s="28"/>
      <c r="V806" s="28"/>
    </row>
    <row r="807" spans="20:22" x14ac:dyDescent="0.2">
      <c r="T807" s="27"/>
      <c r="U807" s="28"/>
      <c r="V807" s="28"/>
    </row>
    <row r="808" spans="20:22" x14ac:dyDescent="0.2">
      <c r="T808" s="27"/>
      <c r="U808" s="28"/>
      <c r="V808" s="28"/>
    </row>
    <row r="809" spans="20:22" x14ac:dyDescent="0.2">
      <c r="T809" s="27"/>
      <c r="U809" s="28"/>
      <c r="V809" s="28"/>
    </row>
    <row r="810" spans="20:22" x14ac:dyDescent="0.2">
      <c r="T810" s="27"/>
      <c r="U810" s="28"/>
      <c r="V810" s="28"/>
    </row>
    <row r="811" spans="20:22" x14ac:dyDescent="0.2">
      <c r="T811" s="27"/>
      <c r="U811" s="28"/>
      <c r="V811" s="28"/>
    </row>
    <row r="812" spans="20:22" x14ac:dyDescent="0.2">
      <c r="T812" s="27"/>
      <c r="U812" s="28"/>
      <c r="V812" s="28"/>
    </row>
    <row r="813" spans="20:22" x14ac:dyDescent="0.2">
      <c r="T813" s="27"/>
      <c r="U813" s="28"/>
      <c r="V813" s="28"/>
    </row>
    <row r="814" spans="20:22" x14ac:dyDescent="0.2">
      <c r="T814" s="27"/>
      <c r="U814" s="28"/>
      <c r="V814" s="28"/>
    </row>
    <row r="815" spans="20:22" x14ac:dyDescent="0.2">
      <c r="T815" s="27"/>
      <c r="U815" s="28"/>
      <c r="V815" s="28"/>
    </row>
    <row r="816" spans="20:22" x14ac:dyDescent="0.2">
      <c r="T816" s="27"/>
      <c r="U816" s="28"/>
      <c r="V816" s="28"/>
    </row>
    <row r="817" spans="20:22" x14ac:dyDescent="0.2">
      <c r="T817" s="27"/>
      <c r="U817" s="28"/>
      <c r="V817" s="28"/>
    </row>
    <row r="818" spans="20:22" x14ac:dyDescent="0.2">
      <c r="T818" s="27"/>
      <c r="U818" s="28"/>
      <c r="V818" s="28"/>
    </row>
    <row r="819" spans="20:22" x14ac:dyDescent="0.2">
      <c r="T819" s="27"/>
      <c r="U819" s="28"/>
      <c r="V819" s="28"/>
    </row>
    <row r="820" spans="20:22" x14ac:dyDescent="0.2">
      <c r="T820" s="27"/>
      <c r="U820" s="28"/>
      <c r="V820" s="28"/>
    </row>
    <row r="821" spans="20:22" x14ac:dyDescent="0.2">
      <c r="T821" s="27"/>
      <c r="U821" s="28"/>
      <c r="V821" s="28"/>
    </row>
    <row r="822" spans="20:22" x14ac:dyDescent="0.2">
      <c r="T822" s="27"/>
      <c r="U822" s="28"/>
      <c r="V822" s="28"/>
    </row>
    <row r="823" spans="20:22" x14ac:dyDescent="0.2">
      <c r="T823" s="27"/>
      <c r="U823" s="28"/>
      <c r="V823" s="28"/>
    </row>
    <row r="824" spans="20:22" x14ac:dyDescent="0.2">
      <c r="T824" s="27"/>
      <c r="U824" s="28"/>
      <c r="V824" s="28"/>
    </row>
    <row r="825" spans="20:22" x14ac:dyDescent="0.2">
      <c r="T825" s="27"/>
      <c r="U825" s="28"/>
      <c r="V825" s="28"/>
    </row>
    <row r="826" spans="20:22" x14ac:dyDescent="0.2">
      <c r="T826" s="27"/>
      <c r="U826" s="28"/>
      <c r="V826" s="28"/>
    </row>
    <row r="827" spans="20:22" x14ac:dyDescent="0.2">
      <c r="T827" s="27"/>
      <c r="U827" s="28"/>
      <c r="V827" s="28"/>
    </row>
    <row r="828" spans="20:22" x14ac:dyDescent="0.2">
      <c r="T828" s="27"/>
      <c r="U828" s="28"/>
      <c r="V828" s="28"/>
    </row>
    <row r="829" spans="20:22" x14ac:dyDescent="0.2">
      <c r="T829" s="27"/>
      <c r="U829" s="28"/>
      <c r="V829" s="28"/>
    </row>
    <row r="830" spans="20:22" x14ac:dyDescent="0.2">
      <c r="T830" s="27"/>
      <c r="U830" s="28"/>
      <c r="V830" s="28"/>
    </row>
    <row r="831" spans="20:22" x14ac:dyDescent="0.2">
      <c r="T831" s="27"/>
      <c r="U831" s="28"/>
      <c r="V831" s="28"/>
    </row>
    <row r="832" spans="20:22" x14ac:dyDescent="0.2">
      <c r="T832" s="27"/>
      <c r="U832" s="28"/>
      <c r="V832" s="28"/>
    </row>
    <row r="833" spans="20:22" x14ac:dyDescent="0.2">
      <c r="T833" s="27"/>
      <c r="U833" s="28"/>
      <c r="V833" s="28"/>
    </row>
    <row r="834" spans="20:22" x14ac:dyDescent="0.2">
      <c r="T834" s="27"/>
      <c r="U834" s="28"/>
      <c r="V834" s="28"/>
    </row>
    <row r="835" spans="20:22" x14ac:dyDescent="0.2">
      <c r="T835" s="27"/>
      <c r="U835" s="28"/>
      <c r="V835" s="28"/>
    </row>
    <row r="836" spans="20:22" x14ac:dyDescent="0.2">
      <c r="T836" s="27"/>
      <c r="U836" s="28"/>
      <c r="V836" s="28"/>
    </row>
    <row r="837" spans="20:22" x14ac:dyDescent="0.2">
      <c r="T837" s="27"/>
      <c r="U837" s="28"/>
      <c r="V837" s="28"/>
    </row>
    <row r="838" spans="20:22" x14ac:dyDescent="0.2">
      <c r="T838" s="27"/>
      <c r="U838" s="28"/>
      <c r="V838" s="28"/>
    </row>
    <row r="839" spans="20:22" x14ac:dyDescent="0.2">
      <c r="T839" s="27"/>
      <c r="U839" s="28"/>
      <c r="V839" s="28"/>
    </row>
    <row r="840" spans="20:22" x14ac:dyDescent="0.2">
      <c r="T840" s="27"/>
      <c r="U840" s="28"/>
      <c r="V840" s="28"/>
    </row>
    <row r="841" spans="20:22" x14ac:dyDescent="0.2">
      <c r="T841" s="27"/>
      <c r="U841" s="28"/>
      <c r="V841" s="28"/>
    </row>
    <row r="842" spans="20:22" x14ac:dyDescent="0.2">
      <c r="T842" s="27"/>
      <c r="U842" s="28"/>
      <c r="V842" s="28"/>
    </row>
    <row r="843" spans="20:22" x14ac:dyDescent="0.2">
      <c r="T843" s="27"/>
      <c r="U843" s="28"/>
      <c r="V843" s="28"/>
    </row>
    <row r="844" spans="20:22" x14ac:dyDescent="0.2">
      <c r="T844" s="27"/>
      <c r="U844" s="28"/>
      <c r="V844" s="28"/>
    </row>
    <row r="845" spans="20:22" x14ac:dyDescent="0.2">
      <c r="T845" s="27"/>
      <c r="U845" s="28"/>
      <c r="V845" s="28"/>
    </row>
    <row r="846" spans="20:22" x14ac:dyDescent="0.2">
      <c r="T846" s="27"/>
      <c r="U846" s="28"/>
      <c r="V846" s="28"/>
    </row>
    <row r="847" spans="20:22" x14ac:dyDescent="0.2">
      <c r="T847" s="27"/>
      <c r="U847" s="28"/>
      <c r="V847" s="28"/>
    </row>
    <row r="848" spans="20:22" x14ac:dyDescent="0.2">
      <c r="T848" s="27"/>
      <c r="U848" s="28"/>
      <c r="V848" s="28"/>
    </row>
    <row r="849" spans="20:22" x14ac:dyDescent="0.2">
      <c r="T849" s="27"/>
      <c r="U849" s="28"/>
      <c r="V849" s="28"/>
    </row>
    <row r="850" spans="20:22" x14ac:dyDescent="0.2">
      <c r="T850" s="27"/>
      <c r="U850" s="28"/>
      <c r="V850" s="28"/>
    </row>
    <row r="851" spans="20:22" x14ac:dyDescent="0.2">
      <c r="T851" s="27"/>
      <c r="U851" s="28"/>
      <c r="V851" s="28"/>
    </row>
    <row r="852" spans="20:22" x14ac:dyDescent="0.2">
      <c r="T852" s="27"/>
      <c r="U852" s="28"/>
      <c r="V852" s="28"/>
    </row>
    <row r="853" spans="20:22" x14ac:dyDescent="0.2">
      <c r="T853" s="27"/>
      <c r="U853" s="28"/>
      <c r="V853" s="28"/>
    </row>
    <row r="854" spans="20:22" x14ac:dyDescent="0.2">
      <c r="T854" s="27"/>
      <c r="U854" s="28"/>
      <c r="V854" s="28"/>
    </row>
    <row r="855" spans="20:22" x14ac:dyDescent="0.2">
      <c r="T855" s="27"/>
      <c r="U855" s="28"/>
      <c r="V855" s="28"/>
    </row>
    <row r="856" spans="20:22" x14ac:dyDescent="0.2">
      <c r="T856" s="27"/>
      <c r="U856" s="28"/>
      <c r="V856" s="28"/>
    </row>
    <row r="857" spans="20:22" x14ac:dyDescent="0.2">
      <c r="T857" s="27"/>
      <c r="U857" s="28"/>
      <c r="V857" s="28"/>
    </row>
    <row r="858" spans="20:22" x14ac:dyDescent="0.2">
      <c r="T858" s="27"/>
      <c r="U858" s="28"/>
      <c r="V858" s="28"/>
    </row>
    <row r="859" spans="20:22" x14ac:dyDescent="0.2">
      <c r="T859" s="27"/>
      <c r="U859" s="28"/>
      <c r="V859" s="28"/>
    </row>
    <row r="860" spans="20:22" x14ac:dyDescent="0.2">
      <c r="T860" s="27"/>
      <c r="U860" s="28"/>
      <c r="V860" s="28"/>
    </row>
    <row r="861" spans="20:22" x14ac:dyDescent="0.2">
      <c r="T861" s="27"/>
      <c r="U861" s="28"/>
      <c r="V861" s="28"/>
    </row>
    <row r="862" spans="20:22" x14ac:dyDescent="0.2">
      <c r="T862" s="27"/>
      <c r="U862" s="28"/>
      <c r="V862" s="28"/>
    </row>
    <row r="863" spans="20:22" x14ac:dyDescent="0.2">
      <c r="T863" s="27"/>
      <c r="U863" s="28"/>
      <c r="V863" s="28"/>
    </row>
    <row r="864" spans="20:22" x14ac:dyDescent="0.2">
      <c r="T864" s="27"/>
      <c r="U864" s="28"/>
      <c r="V864" s="28"/>
    </row>
    <row r="865" spans="20:22" x14ac:dyDescent="0.2">
      <c r="T865" s="27"/>
      <c r="U865" s="28"/>
      <c r="V865" s="28"/>
    </row>
    <row r="866" spans="20:22" x14ac:dyDescent="0.2">
      <c r="T866" s="27"/>
      <c r="U866" s="28"/>
      <c r="V866" s="28"/>
    </row>
    <row r="867" spans="20:22" x14ac:dyDescent="0.2">
      <c r="T867" s="27"/>
      <c r="U867" s="28"/>
      <c r="V867" s="28"/>
    </row>
    <row r="868" spans="20:22" x14ac:dyDescent="0.2">
      <c r="T868" s="27"/>
      <c r="U868" s="28"/>
      <c r="V868" s="28"/>
    </row>
    <row r="869" spans="20:22" x14ac:dyDescent="0.2">
      <c r="T869" s="27"/>
      <c r="U869" s="28"/>
      <c r="V869" s="28"/>
    </row>
    <row r="870" spans="20:22" x14ac:dyDescent="0.2">
      <c r="T870" s="27"/>
      <c r="U870" s="28"/>
      <c r="V870" s="28"/>
    </row>
    <row r="871" spans="20:22" x14ac:dyDescent="0.2">
      <c r="T871" s="27"/>
      <c r="U871" s="28"/>
      <c r="V871" s="28"/>
    </row>
    <row r="872" spans="20:22" x14ac:dyDescent="0.2">
      <c r="T872" s="27"/>
      <c r="U872" s="28"/>
      <c r="V872" s="28"/>
    </row>
    <row r="873" spans="20:22" x14ac:dyDescent="0.2">
      <c r="T873" s="27"/>
      <c r="U873" s="28"/>
      <c r="V873" s="28"/>
    </row>
    <row r="874" spans="20:22" x14ac:dyDescent="0.2">
      <c r="T874" s="27"/>
      <c r="U874" s="28"/>
      <c r="V874" s="28"/>
    </row>
    <row r="875" spans="20:22" x14ac:dyDescent="0.2">
      <c r="T875" s="27"/>
      <c r="U875" s="28"/>
      <c r="V875" s="28"/>
    </row>
    <row r="876" spans="20:22" x14ac:dyDescent="0.2">
      <c r="T876" s="27"/>
      <c r="U876" s="28"/>
      <c r="V876" s="28"/>
    </row>
    <row r="877" spans="20:22" x14ac:dyDescent="0.2">
      <c r="T877" s="27"/>
      <c r="U877" s="28"/>
      <c r="V877" s="28"/>
    </row>
    <row r="878" spans="20:22" x14ac:dyDescent="0.2">
      <c r="T878" s="27"/>
      <c r="U878" s="28"/>
      <c r="V878" s="28"/>
    </row>
    <row r="879" spans="20:22" x14ac:dyDescent="0.2">
      <c r="T879" s="27"/>
      <c r="U879" s="28"/>
      <c r="V879" s="28"/>
    </row>
    <row r="880" spans="20:22" x14ac:dyDescent="0.2">
      <c r="T880" s="27"/>
      <c r="U880" s="28"/>
      <c r="V880" s="28"/>
    </row>
    <row r="881" spans="20:22" x14ac:dyDescent="0.2">
      <c r="T881" s="27"/>
      <c r="U881" s="28"/>
      <c r="V881" s="28"/>
    </row>
    <row r="882" spans="20:22" x14ac:dyDescent="0.2">
      <c r="T882" s="27"/>
      <c r="U882" s="28"/>
      <c r="V882" s="28"/>
    </row>
    <row r="883" spans="20:22" x14ac:dyDescent="0.2">
      <c r="T883" s="27"/>
      <c r="U883" s="28"/>
      <c r="V883" s="28"/>
    </row>
    <row r="884" spans="20:22" x14ac:dyDescent="0.2">
      <c r="T884" s="27"/>
      <c r="U884" s="28"/>
      <c r="V884" s="28"/>
    </row>
    <row r="885" spans="20:22" x14ac:dyDescent="0.2">
      <c r="T885" s="27"/>
      <c r="U885" s="28"/>
      <c r="V885" s="28"/>
    </row>
    <row r="886" spans="20:22" x14ac:dyDescent="0.2">
      <c r="T886" s="27"/>
      <c r="U886" s="28"/>
      <c r="V886" s="28"/>
    </row>
    <row r="887" spans="20:22" x14ac:dyDescent="0.2">
      <c r="T887" s="27"/>
      <c r="U887" s="28"/>
      <c r="V887" s="28"/>
    </row>
    <row r="888" spans="20:22" x14ac:dyDescent="0.2">
      <c r="T888" s="27"/>
      <c r="U888" s="28"/>
      <c r="V888" s="28"/>
    </row>
    <row r="889" spans="20:22" x14ac:dyDescent="0.2">
      <c r="T889" s="27"/>
      <c r="U889" s="28"/>
      <c r="V889" s="28"/>
    </row>
    <row r="890" spans="20:22" x14ac:dyDescent="0.2">
      <c r="T890" s="27"/>
      <c r="U890" s="28"/>
      <c r="V890" s="28"/>
    </row>
    <row r="891" spans="20:22" x14ac:dyDescent="0.2">
      <c r="T891" s="27"/>
      <c r="U891" s="28"/>
      <c r="V891" s="28"/>
    </row>
    <row r="892" spans="20:22" x14ac:dyDescent="0.2">
      <c r="T892" s="27"/>
      <c r="U892" s="28"/>
      <c r="V892" s="28"/>
    </row>
    <row r="893" spans="20:22" x14ac:dyDescent="0.2">
      <c r="T893" s="27"/>
      <c r="U893" s="28"/>
      <c r="V893" s="28"/>
    </row>
    <row r="894" spans="20:22" x14ac:dyDescent="0.2">
      <c r="T894" s="27"/>
      <c r="U894" s="28"/>
      <c r="V894" s="28"/>
    </row>
    <row r="895" spans="20:22" x14ac:dyDescent="0.2">
      <c r="T895" s="27"/>
      <c r="U895" s="28"/>
      <c r="V895" s="28"/>
    </row>
    <row r="896" spans="20:22" x14ac:dyDescent="0.2">
      <c r="T896" s="27"/>
      <c r="U896" s="28"/>
      <c r="V896" s="28"/>
    </row>
    <row r="897" spans="20:22" x14ac:dyDescent="0.2">
      <c r="T897" s="27"/>
      <c r="U897" s="28"/>
      <c r="V897" s="28"/>
    </row>
    <row r="898" spans="20:22" x14ac:dyDescent="0.2">
      <c r="T898" s="27"/>
      <c r="U898" s="28"/>
      <c r="V898" s="28"/>
    </row>
    <row r="899" spans="20:22" x14ac:dyDescent="0.2">
      <c r="T899" s="27"/>
      <c r="U899" s="28"/>
      <c r="V899" s="28"/>
    </row>
    <row r="900" spans="20:22" x14ac:dyDescent="0.2">
      <c r="T900" s="27"/>
      <c r="U900" s="28"/>
      <c r="V900" s="28"/>
    </row>
    <row r="901" spans="20:22" x14ac:dyDescent="0.2">
      <c r="T901" s="27"/>
      <c r="U901" s="28"/>
      <c r="V901" s="28"/>
    </row>
    <row r="902" spans="20:22" x14ac:dyDescent="0.2">
      <c r="T902" s="27"/>
      <c r="U902" s="28"/>
      <c r="V902" s="28"/>
    </row>
    <row r="903" spans="20:22" x14ac:dyDescent="0.2">
      <c r="T903" s="27"/>
      <c r="U903" s="28"/>
      <c r="V903" s="28"/>
    </row>
    <row r="904" spans="20:22" x14ac:dyDescent="0.2">
      <c r="T904" s="27"/>
      <c r="U904" s="28"/>
      <c r="V904" s="28"/>
    </row>
    <row r="905" spans="20:22" x14ac:dyDescent="0.2">
      <c r="T905" s="27"/>
      <c r="U905" s="28"/>
      <c r="V905" s="28"/>
    </row>
    <row r="906" spans="20:22" x14ac:dyDescent="0.2">
      <c r="T906" s="27"/>
      <c r="U906" s="28"/>
      <c r="V906" s="28"/>
    </row>
    <row r="907" spans="20:22" x14ac:dyDescent="0.2">
      <c r="T907" s="27"/>
      <c r="U907" s="28"/>
      <c r="V907" s="28"/>
    </row>
    <row r="908" spans="20:22" x14ac:dyDescent="0.2">
      <c r="T908" s="27"/>
      <c r="U908" s="28"/>
      <c r="V908" s="28"/>
    </row>
    <row r="909" spans="20:22" x14ac:dyDescent="0.2">
      <c r="T909" s="27"/>
      <c r="U909" s="28"/>
      <c r="V909" s="28"/>
    </row>
    <row r="910" spans="20:22" x14ac:dyDescent="0.2">
      <c r="T910" s="27"/>
      <c r="U910" s="28"/>
      <c r="V910" s="28"/>
    </row>
    <row r="911" spans="20:22" x14ac:dyDescent="0.2">
      <c r="T911" s="27"/>
      <c r="U911" s="28"/>
      <c r="V911" s="28"/>
    </row>
    <row r="912" spans="20:22" x14ac:dyDescent="0.2">
      <c r="T912" s="27"/>
      <c r="U912" s="28"/>
      <c r="V912" s="28"/>
    </row>
    <row r="913" spans="20:22" x14ac:dyDescent="0.2">
      <c r="T913" s="27"/>
      <c r="U913" s="28"/>
      <c r="V913" s="28"/>
    </row>
    <row r="914" spans="20:22" x14ac:dyDescent="0.2">
      <c r="T914" s="27"/>
      <c r="U914" s="28"/>
      <c r="V914" s="28"/>
    </row>
    <row r="915" spans="20:22" x14ac:dyDescent="0.2">
      <c r="T915" s="27"/>
      <c r="U915" s="28"/>
      <c r="V915" s="28"/>
    </row>
    <row r="916" spans="20:22" x14ac:dyDescent="0.2">
      <c r="T916" s="27"/>
      <c r="U916" s="28"/>
      <c r="V916" s="28"/>
    </row>
    <row r="917" spans="20:22" x14ac:dyDescent="0.2">
      <c r="T917" s="27"/>
      <c r="U917" s="28"/>
      <c r="V917" s="28"/>
    </row>
    <row r="918" spans="20:22" x14ac:dyDescent="0.2">
      <c r="T918" s="27"/>
      <c r="U918" s="28"/>
      <c r="V918" s="28"/>
    </row>
    <row r="919" spans="20:22" x14ac:dyDescent="0.2">
      <c r="T919" s="27"/>
      <c r="U919" s="28"/>
      <c r="V919" s="28"/>
    </row>
    <row r="920" spans="20:22" x14ac:dyDescent="0.2">
      <c r="T920" s="27"/>
      <c r="U920" s="28"/>
      <c r="V920" s="28"/>
    </row>
    <row r="921" spans="20:22" x14ac:dyDescent="0.2">
      <c r="T921" s="27"/>
      <c r="U921" s="28"/>
      <c r="V921" s="28"/>
    </row>
    <row r="922" spans="20:22" x14ac:dyDescent="0.2">
      <c r="T922" s="27"/>
      <c r="U922" s="28"/>
      <c r="V922" s="28"/>
    </row>
    <row r="923" spans="20:22" x14ac:dyDescent="0.2">
      <c r="T923" s="27"/>
      <c r="U923" s="28"/>
      <c r="V923" s="28"/>
    </row>
    <row r="924" spans="20:22" x14ac:dyDescent="0.2">
      <c r="T924" s="27"/>
      <c r="U924" s="28"/>
      <c r="V924" s="28"/>
    </row>
    <row r="925" spans="20:22" x14ac:dyDescent="0.2">
      <c r="T925" s="27"/>
      <c r="U925" s="28"/>
      <c r="V925" s="28"/>
    </row>
    <row r="926" spans="20:22" x14ac:dyDescent="0.2">
      <c r="T926" s="27"/>
      <c r="U926" s="28"/>
      <c r="V926" s="28"/>
    </row>
    <row r="927" spans="20:22" x14ac:dyDescent="0.2">
      <c r="T927" s="27"/>
      <c r="U927" s="28"/>
      <c r="V927" s="28"/>
    </row>
    <row r="928" spans="20:22" x14ac:dyDescent="0.2">
      <c r="T928" s="27"/>
      <c r="U928" s="28"/>
      <c r="V928" s="28"/>
    </row>
    <row r="929" spans="20:22" x14ac:dyDescent="0.2">
      <c r="T929" s="27"/>
      <c r="U929" s="28"/>
      <c r="V929" s="28"/>
    </row>
    <row r="930" spans="20:22" x14ac:dyDescent="0.2">
      <c r="T930" s="27"/>
      <c r="U930" s="28"/>
      <c r="V930" s="28"/>
    </row>
    <row r="931" spans="20:22" x14ac:dyDescent="0.2">
      <c r="T931" s="27"/>
      <c r="U931" s="28"/>
      <c r="V931" s="28"/>
    </row>
    <row r="932" spans="20:22" x14ac:dyDescent="0.2">
      <c r="T932" s="27"/>
      <c r="U932" s="28"/>
      <c r="V932" s="28"/>
    </row>
    <row r="933" spans="20:22" x14ac:dyDescent="0.2">
      <c r="T933" s="27"/>
      <c r="U933" s="28"/>
      <c r="V933" s="28"/>
    </row>
    <row r="934" spans="20:22" x14ac:dyDescent="0.2">
      <c r="T934" s="27"/>
      <c r="U934" s="28"/>
      <c r="V934" s="28"/>
    </row>
    <row r="935" spans="20:22" x14ac:dyDescent="0.2">
      <c r="T935" s="27"/>
      <c r="U935" s="28"/>
      <c r="V935" s="28"/>
    </row>
    <row r="936" spans="20:22" x14ac:dyDescent="0.2">
      <c r="T936" s="27"/>
      <c r="U936" s="28"/>
      <c r="V936" s="28"/>
    </row>
    <row r="937" spans="20:22" x14ac:dyDescent="0.2">
      <c r="T937" s="27"/>
      <c r="U937" s="28"/>
      <c r="V937" s="28"/>
    </row>
    <row r="938" spans="20:22" x14ac:dyDescent="0.2">
      <c r="T938" s="27"/>
      <c r="U938" s="28"/>
      <c r="V938" s="28"/>
    </row>
    <row r="939" spans="20:22" x14ac:dyDescent="0.2">
      <c r="T939" s="27"/>
      <c r="U939" s="28"/>
      <c r="V939" s="28"/>
    </row>
    <row r="940" spans="20:22" x14ac:dyDescent="0.2">
      <c r="T940" s="27"/>
      <c r="U940" s="28"/>
      <c r="V940" s="28"/>
    </row>
    <row r="941" spans="20:22" x14ac:dyDescent="0.2">
      <c r="T941" s="27"/>
      <c r="U941" s="28"/>
      <c r="V941" s="28"/>
    </row>
    <row r="942" spans="20:22" x14ac:dyDescent="0.2">
      <c r="T942" s="27"/>
      <c r="U942" s="28"/>
      <c r="V942" s="28"/>
    </row>
    <row r="943" spans="20:22" x14ac:dyDescent="0.2">
      <c r="T943" s="27"/>
      <c r="U943" s="28"/>
      <c r="V943" s="28"/>
    </row>
    <row r="944" spans="20:22" x14ac:dyDescent="0.2">
      <c r="T944" s="27"/>
      <c r="U944" s="28"/>
      <c r="V944" s="28"/>
    </row>
    <row r="945" spans="20:22" x14ac:dyDescent="0.2">
      <c r="T945" s="27"/>
      <c r="U945" s="28"/>
      <c r="V945" s="28"/>
    </row>
    <row r="946" spans="20:22" x14ac:dyDescent="0.2">
      <c r="T946" s="27"/>
      <c r="U946" s="28"/>
      <c r="V946" s="28"/>
    </row>
    <row r="947" spans="20:22" x14ac:dyDescent="0.2">
      <c r="T947" s="27"/>
      <c r="U947" s="28"/>
      <c r="V947" s="28"/>
    </row>
    <row r="948" spans="20:22" x14ac:dyDescent="0.2">
      <c r="T948" s="27"/>
      <c r="U948" s="28"/>
      <c r="V948" s="28"/>
    </row>
    <row r="949" spans="20:22" x14ac:dyDescent="0.2">
      <c r="T949" s="27"/>
      <c r="U949" s="28"/>
      <c r="V949" s="28"/>
    </row>
    <row r="950" spans="20:22" x14ac:dyDescent="0.2">
      <c r="T950" s="27"/>
      <c r="U950" s="28"/>
      <c r="V950" s="28"/>
    </row>
    <row r="951" spans="20:22" x14ac:dyDescent="0.2">
      <c r="T951" s="27"/>
      <c r="U951" s="28"/>
      <c r="V951" s="28"/>
    </row>
    <row r="952" spans="20:22" x14ac:dyDescent="0.2">
      <c r="T952" s="27"/>
      <c r="U952" s="28"/>
      <c r="V952" s="28"/>
    </row>
    <row r="953" spans="20:22" x14ac:dyDescent="0.2">
      <c r="T953" s="27"/>
      <c r="U953" s="28"/>
      <c r="V953" s="28"/>
    </row>
    <row r="954" spans="20:22" x14ac:dyDescent="0.2">
      <c r="T954" s="27"/>
      <c r="U954" s="28"/>
      <c r="V954" s="28"/>
    </row>
    <row r="955" spans="20:22" x14ac:dyDescent="0.2">
      <c r="T955" s="27"/>
      <c r="U955" s="28"/>
      <c r="V955" s="28"/>
    </row>
    <row r="956" spans="20:22" x14ac:dyDescent="0.2">
      <c r="T956" s="27"/>
      <c r="U956" s="28"/>
      <c r="V956" s="28"/>
    </row>
    <row r="957" spans="20:22" x14ac:dyDescent="0.2">
      <c r="T957" s="27"/>
      <c r="U957" s="28"/>
      <c r="V957" s="28"/>
    </row>
    <row r="958" spans="20:22" x14ac:dyDescent="0.2">
      <c r="T958" s="27"/>
      <c r="U958" s="28"/>
      <c r="V958" s="28"/>
    </row>
    <row r="959" spans="20:22" x14ac:dyDescent="0.2">
      <c r="T959" s="27"/>
      <c r="U959" s="28"/>
      <c r="V959" s="28"/>
    </row>
    <row r="960" spans="20:22" x14ac:dyDescent="0.2">
      <c r="T960" s="27"/>
      <c r="U960" s="28"/>
      <c r="V960" s="28"/>
    </row>
    <row r="961" spans="20:22" x14ac:dyDescent="0.2">
      <c r="T961" s="27"/>
      <c r="U961" s="28"/>
      <c r="V961" s="28"/>
    </row>
    <row r="962" spans="20:22" x14ac:dyDescent="0.2">
      <c r="T962" s="27"/>
      <c r="U962" s="28"/>
      <c r="V962" s="28"/>
    </row>
    <row r="963" spans="20:22" x14ac:dyDescent="0.2">
      <c r="T963" s="27"/>
      <c r="U963" s="28"/>
      <c r="V963" s="28"/>
    </row>
    <row r="964" spans="20:22" x14ac:dyDescent="0.2">
      <c r="T964" s="27"/>
      <c r="U964" s="28"/>
      <c r="V964" s="28"/>
    </row>
    <row r="965" spans="20:22" x14ac:dyDescent="0.2">
      <c r="T965" s="27"/>
      <c r="U965" s="28"/>
      <c r="V965" s="28"/>
    </row>
    <row r="966" spans="20:22" x14ac:dyDescent="0.2">
      <c r="T966" s="27"/>
      <c r="U966" s="28"/>
      <c r="V966" s="28"/>
    </row>
    <row r="967" spans="20:22" x14ac:dyDescent="0.2">
      <c r="T967" s="27"/>
      <c r="U967" s="28"/>
      <c r="V967" s="28"/>
    </row>
    <row r="968" spans="20:22" x14ac:dyDescent="0.2">
      <c r="T968" s="27"/>
      <c r="U968" s="28"/>
      <c r="V968" s="28"/>
    </row>
    <row r="969" spans="20:22" x14ac:dyDescent="0.2">
      <c r="T969" s="27"/>
      <c r="U969" s="28"/>
      <c r="V969" s="28"/>
    </row>
    <row r="970" spans="20:22" x14ac:dyDescent="0.2">
      <c r="T970" s="27"/>
      <c r="U970" s="28"/>
      <c r="V970" s="28"/>
    </row>
    <row r="971" spans="20:22" x14ac:dyDescent="0.2">
      <c r="T971" s="27"/>
      <c r="U971" s="28"/>
      <c r="V971" s="28"/>
    </row>
    <row r="972" spans="20:22" x14ac:dyDescent="0.2">
      <c r="T972" s="27"/>
      <c r="U972" s="28"/>
      <c r="V972" s="28"/>
    </row>
    <row r="973" spans="20:22" x14ac:dyDescent="0.2">
      <c r="T973" s="27"/>
      <c r="U973" s="28"/>
      <c r="V973" s="28"/>
    </row>
    <row r="974" spans="20:22" x14ac:dyDescent="0.2">
      <c r="T974" s="27"/>
      <c r="U974" s="28"/>
      <c r="V974" s="28"/>
    </row>
    <row r="975" spans="20:22" x14ac:dyDescent="0.2">
      <c r="T975" s="27"/>
      <c r="U975" s="28"/>
      <c r="V975" s="28"/>
    </row>
    <row r="976" spans="20:22" x14ac:dyDescent="0.2">
      <c r="T976" s="27"/>
      <c r="U976" s="28"/>
      <c r="V976" s="28"/>
    </row>
    <row r="977" spans="20:22" x14ac:dyDescent="0.2">
      <c r="T977" s="27"/>
      <c r="U977" s="28"/>
      <c r="V977" s="28"/>
    </row>
    <row r="978" spans="20:22" x14ac:dyDescent="0.2">
      <c r="T978" s="27"/>
      <c r="U978" s="28"/>
      <c r="V978" s="28"/>
    </row>
    <row r="979" spans="20:22" x14ac:dyDescent="0.2">
      <c r="T979" s="27"/>
      <c r="U979" s="28"/>
      <c r="V979" s="28"/>
    </row>
    <row r="980" spans="20:22" x14ac:dyDescent="0.2">
      <c r="T980" s="27"/>
      <c r="U980" s="28"/>
      <c r="V980" s="28"/>
    </row>
    <row r="981" spans="20:22" x14ac:dyDescent="0.2">
      <c r="T981" s="27"/>
      <c r="U981" s="28"/>
      <c r="V981" s="28"/>
    </row>
    <row r="982" spans="20:22" x14ac:dyDescent="0.2">
      <c r="T982" s="27"/>
      <c r="U982" s="28"/>
      <c r="V982" s="28"/>
    </row>
    <row r="983" spans="20:22" x14ac:dyDescent="0.2">
      <c r="T983" s="27"/>
      <c r="U983" s="28"/>
      <c r="V983" s="28"/>
    </row>
    <row r="984" spans="20:22" x14ac:dyDescent="0.2">
      <c r="T984" s="27"/>
      <c r="U984" s="28"/>
      <c r="V984" s="28"/>
    </row>
    <row r="985" spans="20:22" x14ac:dyDescent="0.2">
      <c r="T985" s="27"/>
      <c r="U985" s="28"/>
      <c r="V985" s="28"/>
    </row>
    <row r="986" spans="20:22" x14ac:dyDescent="0.2">
      <c r="T986" s="27"/>
      <c r="U986" s="28"/>
      <c r="V986" s="28"/>
    </row>
    <row r="987" spans="20:22" x14ac:dyDescent="0.2">
      <c r="T987" s="27"/>
      <c r="U987" s="28"/>
      <c r="V987" s="28"/>
    </row>
    <row r="988" spans="20:22" x14ac:dyDescent="0.2">
      <c r="T988" s="27"/>
      <c r="U988" s="28"/>
      <c r="V988" s="28"/>
    </row>
    <row r="989" spans="20:22" x14ac:dyDescent="0.2">
      <c r="T989" s="27"/>
      <c r="U989" s="28"/>
      <c r="V989" s="28"/>
    </row>
    <row r="990" spans="20:22" x14ac:dyDescent="0.2">
      <c r="T990" s="27"/>
      <c r="U990" s="28"/>
      <c r="V990" s="28"/>
    </row>
    <row r="991" spans="20:22" x14ac:dyDescent="0.2">
      <c r="T991" s="27"/>
      <c r="U991" s="28"/>
      <c r="V991" s="28"/>
    </row>
    <row r="992" spans="20:22" x14ac:dyDescent="0.2">
      <c r="T992" s="27"/>
      <c r="U992" s="28"/>
      <c r="V992" s="28"/>
    </row>
    <row r="993" spans="20:22" x14ac:dyDescent="0.2">
      <c r="T993" s="27"/>
      <c r="U993" s="28"/>
      <c r="V993" s="28"/>
    </row>
    <row r="994" spans="20:22" x14ac:dyDescent="0.2">
      <c r="T994" s="27"/>
      <c r="U994" s="28"/>
      <c r="V994" s="28"/>
    </row>
    <row r="995" spans="20:22" x14ac:dyDescent="0.2">
      <c r="T995" s="27"/>
      <c r="U995" s="28"/>
      <c r="V995" s="28"/>
    </row>
    <row r="996" spans="20:22" x14ac:dyDescent="0.2">
      <c r="T996" s="27"/>
      <c r="U996" s="28"/>
      <c r="V996" s="28"/>
    </row>
    <row r="997" spans="20:22" x14ac:dyDescent="0.2">
      <c r="T997" s="27"/>
      <c r="U997" s="28"/>
      <c r="V997" s="28"/>
    </row>
    <row r="998" spans="20:22" x14ac:dyDescent="0.2">
      <c r="T998" s="27"/>
      <c r="U998" s="28"/>
      <c r="V998" s="28"/>
    </row>
    <row r="999" spans="20:22" x14ac:dyDescent="0.2">
      <c r="T999" s="27"/>
      <c r="U999" s="28"/>
      <c r="V999" s="28"/>
    </row>
    <row r="1000" spans="20:22" x14ac:dyDescent="0.2">
      <c r="T1000" s="27"/>
      <c r="U1000" s="28"/>
      <c r="V1000" s="28"/>
    </row>
    <row r="1001" spans="20:22" x14ac:dyDescent="0.2">
      <c r="T1001" s="27"/>
      <c r="U1001" s="28"/>
      <c r="V1001" s="28"/>
    </row>
    <row r="1002" spans="20:22" x14ac:dyDescent="0.2">
      <c r="T1002" s="27"/>
      <c r="U1002" s="28"/>
      <c r="V1002" s="28"/>
    </row>
    <row r="1003" spans="20:22" x14ac:dyDescent="0.2">
      <c r="T1003" s="27"/>
      <c r="U1003" s="28"/>
      <c r="V1003" s="28"/>
    </row>
    <row r="1004" spans="20:22" x14ac:dyDescent="0.2">
      <c r="T1004" s="27"/>
      <c r="U1004" s="28"/>
      <c r="V1004" s="28"/>
    </row>
    <row r="1005" spans="20:22" x14ac:dyDescent="0.2">
      <c r="T1005" s="27"/>
      <c r="U1005" s="28"/>
      <c r="V1005" s="28"/>
    </row>
    <row r="1006" spans="20:22" x14ac:dyDescent="0.2">
      <c r="T1006" s="27"/>
      <c r="U1006" s="28"/>
      <c r="V1006" s="28"/>
    </row>
    <row r="1007" spans="20:22" x14ac:dyDescent="0.2">
      <c r="T1007" s="27"/>
      <c r="U1007" s="28"/>
      <c r="V1007" s="28"/>
    </row>
    <row r="1008" spans="20:22" x14ac:dyDescent="0.2">
      <c r="T1008" s="27"/>
      <c r="U1008" s="28"/>
      <c r="V1008" s="28"/>
    </row>
    <row r="1009" spans="20:22" x14ac:dyDescent="0.2">
      <c r="T1009" s="27"/>
      <c r="U1009" s="28"/>
      <c r="V1009" s="28"/>
    </row>
    <row r="1010" spans="20:22" x14ac:dyDescent="0.2">
      <c r="T1010" s="27"/>
      <c r="U1010" s="28"/>
      <c r="V1010" s="28"/>
    </row>
    <row r="1011" spans="20:22" x14ac:dyDescent="0.2">
      <c r="T1011" s="27"/>
      <c r="U1011" s="28"/>
      <c r="V1011" s="28"/>
    </row>
    <row r="1012" spans="20:22" x14ac:dyDescent="0.2">
      <c r="T1012" s="27"/>
      <c r="U1012" s="28"/>
      <c r="V1012" s="28"/>
    </row>
    <row r="1013" spans="20:22" x14ac:dyDescent="0.2">
      <c r="T1013" s="27"/>
      <c r="U1013" s="28"/>
      <c r="V1013" s="28"/>
    </row>
    <row r="1014" spans="20:22" x14ac:dyDescent="0.2">
      <c r="T1014" s="27"/>
      <c r="U1014" s="28"/>
      <c r="V1014" s="28"/>
    </row>
    <row r="1015" spans="20:22" x14ac:dyDescent="0.2">
      <c r="T1015" s="27"/>
      <c r="U1015" s="28"/>
      <c r="V1015" s="28"/>
    </row>
    <row r="1016" spans="20:22" x14ac:dyDescent="0.2">
      <c r="T1016" s="27"/>
      <c r="U1016" s="28"/>
      <c r="V1016" s="28"/>
    </row>
    <row r="1017" spans="20:22" x14ac:dyDescent="0.2">
      <c r="T1017" s="27"/>
      <c r="U1017" s="28"/>
      <c r="V1017" s="28"/>
    </row>
    <row r="1018" spans="20:22" x14ac:dyDescent="0.2">
      <c r="T1018" s="27"/>
      <c r="U1018" s="28"/>
      <c r="V1018" s="28"/>
    </row>
    <row r="1019" spans="20:22" x14ac:dyDescent="0.2">
      <c r="T1019" s="27"/>
      <c r="U1019" s="28"/>
      <c r="V1019" s="28"/>
    </row>
    <row r="1020" spans="20:22" x14ac:dyDescent="0.2">
      <c r="T1020" s="27"/>
      <c r="U1020" s="28"/>
      <c r="V1020" s="28"/>
    </row>
    <row r="1021" spans="20:22" x14ac:dyDescent="0.2">
      <c r="T1021" s="27"/>
      <c r="U1021" s="28"/>
      <c r="V1021" s="28"/>
    </row>
    <row r="1022" spans="20:22" x14ac:dyDescent="0.2">
      <c r="T1022" s="27"/>
      <c r="U1022" s="28"/>
      <c r="V1022" s="28"/>
    </row>
    <row r="1023" spans="20:22" x14ac:dyDescent="0.2">
      <c r="T1023" s="27"/>
      <c r="U1023" s="28"/>
      <c r="V1023" s="28"/>
    </row>
    <row r="1024" spans="20:22" x14ac:dyDescent="0.2">
      <c r="T1024" s="27"/>
      <c r="U1024" s="28"/>
      <c r="V1024" s="28"/>
    </row>
    <row r="1025" spans="20:22" x14ac:dyDescent="0.2">
      <c r="T1025" s="27"/>
      <c r="U1025" s="28"/>
      <c r="V1025" s="28"/>
    </row>
    <row r="1026" spans="20:22" x14ac:dyDescent="0.2">
      <c r="T1026" s="27"/>
      <c r="U1026" s="28"/>
      <c r="V1026" s="28"/>
    </row>
    <row r="1027" spans="20:22" x14ac:dyDescent="0.2">
      <c r="T1027" s="27"/>
      <c r="U1027" s="28"/>
      <c r="V1027" s="28"/>
    </row>
    <row r="1028" spans="20:22" x14ac:dyDescent="0.2">
      <c r="T1028" s="27"/>
      <c r="U1028" s="28"/>
      <c r="V1028" s="28"/>
    </row>
    <row r="1029" spans="20:22" x14ac:dyDescent="0.2">
      <c r="T1029" s="27"/>
      <c r="U1029" s="28"/>
      <c r="V1029" s="28"/>
    </row>
    <row r="1030" spans="20:22" x14ac:dyDescent="0.2">
      <c r="T1030" s="27"/>
      <c r="U1030" s="28"/>
      <c r="V1030" s="28"/>
    </row>
    <row r="1031" spans="20:22" x14ac:dyDescent="0.2">
      <c r="T1031" s="27"/>
      <c r="U1031" s="28"/>
      <c r="V1031" s="28"/>
    </row>
    <row r="1032" spans="20:22" x14ac:dyDescent="0.2">
      <c r="T1032" s="27"/>
      <c r="U1032" s="28"/>
      <c r="V1032" s="28"/>
    </row>
    <row r="1033" spans="20:22" x14ac:dyDescent="0.2">
      <c r="T1033" s="27"/>
      <c r="U1033" s="28"/>
      <c r="V1033" s="28"/>
    </row>
    <row r="1034" spans="20:22" x14ac:dyDescent="0.2">
      <c r="T1034" s="27"/>
      <c r="U1034" s="28"/>
      <c r="V1034" s="28"/>
    </row>
    <row r="1035" spans="20:22" x14ac:dyDescent="0.2">
      <c r="T1035" s="27"/>
      <c r="U1035" s="28"/>
      <c r="V1035" s="28"/>
    </row>
    <row r="1036" spans="20:22" x14ac:dyDescent="0.2">
      <c r="T1036" s="27"/>
      <c r="U1036" s="28"/>
      <c r="V1036" s="28"/>
    </row>
    <row r="1037" spans="20:22" x14ac:dyDescent="0.2">
      <c r="T1037" s="27"/>
      <c r="U1037" s="28"/>
      <c r="V1037" s="28"/>
    </row>
    <row r="1038" spans="20:22" x14ac:dyDescent="0.2">
      <c r="T1038" s="27"/>
      <c r="U1038" s="28"/>
      <c r="V1038" s="28"/>
    </row>
    <row r="1039" spans="20:22" x14ac:dyDescent="0.2">
      <c r="T1039" s="27"/>
      <c r="U1039" s="28"/>
      <c r="V1039" s="28"/>
    </row>
    <row r="1040" spans="20:22" x14ac:dyDescent="0.2">
      <c r="T1040" s="27"/>
      <c r="U1040" s="28"/>
      <c r="V1040" s="28"/>
    </row>
    <row r="1041" spans="20:22" x14ac:dyDescent="0.2">
      <c r="T1041" s="27"/>
      <c r="U1041" s="28"/>
      <c r="V1041" s="28"/>
    </row>
    <row r="1042" spans="20:22" x14ac:dyDescent="0.2">
      <c r="T1042" s="27"/>
      <c r="U1042" s="28"/>
      <c r="V1042" s="28"/>
    </row>
    <row r="1043" spans="20:22" x14ac:dyDescent="0.2">
      <c r="T1043" s="27"/>
      <c r="U1043" s="28"/>
      <c r="V1043" s="28"/>
    </row>
    <row r="1044" spans="20:22" x14ac:dyDescent="0.2">
      <c r="T1044" s="27"/>
      <c r="U1044" s="28"/>
      <c r="V1044" s="28"/>
    </row>
    <row r="1045" spans="20:22" x14ac:dyDescent="0.2">
      <c r="T1045" s="27"/>
      <c r="U1045" s="28"/>
      <c r="V1045" s="28"/>
    </row>
    <row r="1046" spans="20:22" x14ac:dyDescent="0.2">
      <c r="T1046" s="27"/>
      <c r="U1046" s="28"/>
      <c r="V1046" s="28"/>
    </row>
    <row r="1047" spans="20:22" x14ac:dyDescent="0.2">
      <c r="T1047" s="27"/>
      <c r="U1047" s="28"/>
      <c r="V1047" s="28"/>
    </row>
    <row r="1048" spans="20:22" x14ac:dyDescent="0.2">
      <c r="T1048" s="27"/>
      <c r="U1048" s="28"/>
      <c r="V1048" s="28"/>
    </row>
    <row r="1049" spans="20:22" x14ac:dyDescent="0.2">
      <c r="T1049" s="27"/>
      <c r="U1049" s="28"/>
      <c r="V1049" s="28"/>
    </row>
    <row r="1050" spans="20:22" x14ac:dyDescent="0.2">
      <c r="T1050" s="27"/>
      <c r="U1050" s="28"/>
      <c r="V1050" s="28"/>
    </row>
    <row r="1051" spans="20:22" x14ac:dyDescent="0.2">
      <c r="T1051" s="27"/>
      <c r="U1051" s="28"/>
      <c r="V1051" s="28"/>
    </row>
    <row r="1052" spans="20:22" x14ac:dyDescent="0.2">
      <c r="T1052" s="27"/>
      <c r="U1052" s="28"/>
      <c r="V1052" s="28"/>
    </row>
    <row r="1053" spans="20:22" x14ac:dyDescent="0.2">
      <c r="T1053" s="27"/>
      <c r="U1053" s="28"/>
      <c r="V1053" s="28"/>
    </row>
    <row r="1054" spans="20:22" x14ac:dyDescent="0.2">
      <c r="T1054" s="27"/>
      <c r="U1054" s="28"/>
      <c r="V1054" s="28"/>
    </row>
    <row r="1055" spans="20:22" x14ac:dyDescent="0.2">
      <c r="T1055" s="27"/>
      <c r="U1055" s="28"/>
      <c r="V1055" s="28"/>
    </row>
    <row r="1056" spans="20:22" x14ac:dyDescent="0.2">
      <c r="T1056" s="27"/>
      <c r="U1056" s="28"/>
      <c r="V1056" s="28"/>
    </row>
    <row r="1057" spans="20:22" x14ac:dyDescent="0.2">
      <c r="T1057" s="27"/>
      <c r="U1057" s="28"/>
      <c r="V1057" s="28"/>
    </row>
    <row r="1058" spans="20:22" x14ac:dyDescent="0.2">
      <c r="T1058" s="27"/>
      <c r="U1058" s="28"/>
      <c r="V1058" s="28"/>
    </row>
    <row r="1059" spans="20:22" x14ac:dyDescent="0.2">
      <c r="T1059" s="27"/>
      <c r="U1059" s="28"/>
      <c r="V1059" s="28"/>
    </row>
    <row r="1060" spans="20:22" x14ac:dyDescent="0.2">
      <c r="T1060" s="27"/>
      <c r="U1060" s="28"/>
      <c r="V1060" s="28"/>
    </row>
    <row r="1061" spans="20:22" x14ac:dyDescent="0.2">
      <c r="T1061" s="27"/>
      <c r="U1061" s="28"/>
      <c r="V1061" s="28"/>
    </row>
    <row r="1062" spans="20:22" x14ac:dyDescent="0.2">
      <c r="T1062" s="27"/>
      <c r="U1062" s="28"/>
      <c r="V1062" s="28"/>
    </row>
    <row r="1063" spans="20:22" x14ac:dyDescent="0.2">
      <c r="T1063" s="27"/>
      <c r="U1063" s="28"/>
      <c r="V1063" s="28"/>
    </row>
    <row r="1064" spans="20:22" x14ac:dyDescent="0.2">
      <c r="T1064" s="27"/>
      <c r="U1064" s="28"/>
      <c r="V1064" s="28"/>
    </row>
    <row r="1065" spans="20:22" x14ac:dyDescent="0.2">
      <c r="T1065" s="27"/>
      <c r="U1065" s="28"/>
      <c r="V1065" s="28"/>
    </row>
    <row r="1066" spans="20:22" x14ac:dyDescent="0.2">
      <c r="T1066" s="27"/>
      <c r="U1066" s="28"/>
      <c r="V1066" s="28"/>
    </row>
    <row r="1067" spans="20:22" x14ac:dyDescent="0.2">
      <c r="T1067" s="27"/>
      <c r="U1067" s="28"/>
      <c r="V1067" s="28"/>
    </row>
    <row r="1068" spans="20:22" x14ac:dyDescent="0.2">
      <c r="T1068" s="27"/>
      <c r="U1068" s="28"/>
      <c r="V1068" s="28"/>
    </row>
    <row r="1069" spans="20:22" x14ac:dyDescent="0.2">
      <c r="T1069" s="27"/>
      <c r="U1069" s="28"/>
      <c r="V1069" s="28"/>
    </row>
    <row r="1070" spans="20:22" x14ac:dyDescent="0.2">
      <c r="T1070" s="27"/>
      <c r="U1070" s="28"/>
      <c r="V1070" s="28"/>
    </row>
    <row r="1071" spans="20:22" x14ac:dyDescent="0.2">
      <c r="T1071" s="27"/>
      <c r="U1071" s="28"/>
      <c r="V1071" s="28"/>
    </row>
    <row r="1072" spans="20:22" x14ac:dyDescent="0.2">
      <c r="T1072" s="27"/>
      <c r="U1072" s="28"/>
      <c r="V1072" s="28"/>
    </row>
    <row r="1073" spans="20:22" x14ac:dyDescent="0.2">
      <c r="T1073" s="27"/>
      <c r="U1073" s="28"/>
      <c r="V1073" s="28"/>
    </row>
    <row r="1074" spans="20:22" x14ac:dyDescent="0.2">
      <c r="T1074" s="27"/>
      <c r="U1074" s="28"/>
      <c r="V1074" s="28"/>
    </row>
    <row r="1075" spans="20:22" x14ac:dyDescent="0.2">
      <c r="T1075" s="27"/>
      <c r="U1075" s="28"/>
      <c r="V1075" s="28"/>
    </row>
    <row r="1076" spans="20:22" x14ac:dyDescent="0.2">
      <c r="T1076" s="27"/>
      <c r="U1076" s="28"/>
      <c r="V1076" s="28"/>
    </row>
    <row r="1077" spans="20:22" x14ac:dyDescent="0.2">
      <c r="T1077" s="27"/>
      <c r="U1077" s="28"/>
      <c r="V1077" s="28"/>
    </row>
    <row r="1078" spans="20:22" x14ac:dyDescent="0.2">
      <c r="T1078" s="27"/>
      <c r="U1078" s="28"/>
      <c r="V1078" s="28"/>
    </row>
    <row r="1079" spans="20:22" x14ac:dyDescent="0.2">
      <c r="T1079" s="27"/>
      <c r="U1079" s="28"/>
      <c r="V1079" s="28"/>
    </row>
    <row r="1080" spans="20:22" x14ac:dyDescent="0.2">
      <c r="T1080" s="27"/>
      <c r="U1080" s="28"/>
      <c r="V1080" s="28"/>
    </row>
    <row r="1081" spans="20:22" x14ac:dyDescent="0.2">
      <c r="T1081" s="27"/>
      <c r="U1081" s="28"/>
      <c r="V1081" s="28"/>
    </row>
    <row r="1082" spans="20:22" x14ac:dyDescent="0.2">
      <c r="T1082" s="27"/>
      <c r="U1082" s="28"/>
      <c r="V1082" s="28"/>
    </row>
    <row r="1083" spans="20:22" x14ac:dyDescent="0.2">
      <c r="T1083" s="27"/>
      <c r="U1083" s="28"/>
      <c r="V1083" s="28"/>
    </row>
    <row r="1084" spans="20:22" x14ac:dyDescent="0.2">
      <c r="T1084" s="27"/>
      <c r="U1084" s="28"/>
      <c r="V1084" s="28"/>
    </row>
    <row r="1085" spans="20:22" x14ac:dyDescent="0.2">
      <c r="T1085" s="27"/>
      <c r="U1085" s="28"/>
      <c r="V1085" s="28"/>
    </row>
    <row r="1086" spans="20:22" x14ac:dyDescent="0.2">
      <c r="T1086" s="27"/>
      <c r="U1086" s="28"/>
      <c r="V1086" s="28"/>
    </row>
    <row r="1087" spans="20:22" x14ac:dyDescent="0.2">
      <c r="T1087" s="27"/>
      <c r="U1087" s="28"/>
      <c r="V1087" s="28"/>
    </row>
    <row r="1088" spans="20:22" x14ac:dyDescent="0.2">
      <c r="T1088" s="27"/>
      <c r="U1088" s="28"/>
      <c r="V1088" s="28"/>
    </row>
    <row r="1089" spans="20:22" x14ac:dyDescent="0.2">
      <c r="T1089" s="27"/>
      <c r="U1089" s="28"/>
      <c r="V1089" s="28"/>
    </row>
    <row r="1090" spans="20:22" x14ac:dyDescent="0.2">
      <c r="T1090" s="27"/>
      <c r="U1090" s="28"/>
      <c r="V1090" s="28"/>
    </row>
    <row r="1091" spans="20:22" x14ac:dyDescent="0.2">
      <c r="T1091" s="27"/>
      <c r="U1091" s="28"/>
      <c r="V1091" s="28"/>
    </row>
    <row r="1092" spans="20:22" x14ac:dyDescent="0.2">
      <c r="T1092" s="27"/>
      <c r="U1092" s="28"/>
      <c r="V1092" s="28"/>
    </row>
    <row r="1093" spans="20:22" x14ac:dyDescent="0.2">
      <c r="T1093" s="27"/>
      <c r="U1093" s="28"/>
      <c r="V1093" s="28"/>
    </row>
    <row r="1094" spans="20:22" x14ac:dyDescent="0.2">
      <c r="T1094" s="27"/>
      <c r="U1094" s="28"/>
      <c r="V1094" s="28"/>
    </row>
    <row r="1095" spans="20:22" x14ac:dyDescent="0.2">
      <c r="T1095" s="27"/>
      <c r="U1095" s="28"/>
      <c r="V1095" s="28"/>
    </row>
    <row r="1096" spans="20:22" x14ac:dyDescent="0.2">
      <c r="T1096" s="27"/>
      <c r="U1096" s="28"/>
      <c r="V1096" s="28"/>
    </row>
    <row r="1097" spans="20:22" x14ac:dyDescent="0.2">
      <c r="T1097" s="27"/>
      <c r="U1097" s="28"/>
      <c r="V1097" s="28"/>
    </row>
    <row r="1098" spans="20:22" x14ac:dyDescent="0.2">
      <c r="T1098" s="27"/>
      <c r="U1098" s="28"/>
      <c r="V1098" s="28"/>
    </row>
    <row r="1099" spans="20:22" x14ac:dyDescent="0.2">
      <c r="T1099" s="27"/>
      <c r="U1099" s="28"/>
      <c r="V1099" s="28"/>
    </row>
    <row r="1100" spans="20:22" x14ac:dyDescent="0.2">
      <c r="T1100" s="27"/>
      <c r="U1100" s="28"/>
      <c r="V1100" s="28"/>
    </row>
    <row r="1101" spans="20:22" x14ac:dyDescent="0.2">
      <c r="T1101" s="27"/>
      <c r="U1101" s="28"/>
      <c r="V1101" s="28"/>
    </row>
    <row r="1102" spans="20:22" x14ac:dyDescent="0.2">
      <c r="T1102" s="27"/>
      <c r="U1102" s="28"/>
      <c r="V1102" s="28"/>
    </row>
    <row r="1103" spans="20:22" x14ac:dyDescent="0.2">
      <c r="T1103" s="27"/>
      <c r="U1103" s="28"/>
      <c r="V1103" s="28"/>
    </row>
    <row r="1104" spans="20:22" x14ac:dyDescent="0.2">
      <c r="T1104" s="27"/>
      <c r="U1104" s="28"/>
      <c r="V1104" s="28"/>
    </row>
    <row r="1105" spans="20:22" x14ac:dyDescent="0.2">
      <c r="T1105" s="27"/>
      <c r="U1105" s="28"/>
      <c r="V1105" s="28"/>
    </row>
    <row r="1106" spans="20:22" x14ac:dyDescent="0.2">
      <c r="T1106" s="27"/>
      <c r="U1106" s="28"/>
      <c r="V1106" s="28"/>
    </row>
    <row r="1107" spans="20:22" x14ac:dyDescent="0.2">
      <c r="T1107" s="27"/>
      <c r="U1107" s="28"/>
      <c r="V1107" s="28"/>
    </row>
    <row r="1108" spans="20:22" x14ac:dyDescent="0.2">
      <c r="T1108" s="27"/>
      <c r="U1108" s="28"/>
      <c r="V1108" s="28"/>
    </row>
    <row r="1109" spans="20:22" x14ac:dyDescent="0.2">
      <c r="T1109" s="27"/>
      <c r="U1109" s="28"/>
      <c r="V1109" s="28"/>
    </row>
    <row r="1110" spans="20:22" x14ac:dyDescent="0.2">
      <c r="T1110" s="27"/>
      <c r="U1110" s="28"/>
      <c r="V1110" s="28"/>
    </row>
    <row r="1111" spans="20:22" x14ac:dyDescent="0.2">
      <c r="T1111" s="27"/>
      <c r="U1111" s="28"/>
      <c r="V1111" s="28"/>
    </row>
    <row r="1112" spans="20:22" x14ac:dyDescent="0.2">
      <c r="T1112" s="27"/>
      <c r="U1112" s="28"/>
      <c r="V1112" s="28"/>
    </row>
    <row r="1113" spans="20:22" x14ac:dyDescent="0.2">
      <c r="T1113" s="27"/>
      <c r="U1113" s="28"/>
      <c r="V1113" s="28"/>
    </row>
    <row r="1114" spans="20:22" x14ac:dyDescent="0.2">
      <c r="T1114" s="27"/>
      <c r="U1114" s="28"/>
      <c r="V1114" s="28"/>
    </row>
    <row r="1115" spans="20:22" x14ac:dyDescent="0.2">
      <c r="T1115" s="27"/>
      <c r="U1115" s="28"/>
      <c r="V1115" s="28"/>
    </row>
    <row r="1116" spans="20:22" x14ac:dyDescent="0.2">
      <c r="T1116" s="27"/>
      <c r="U1116" s="28"/>
      <c r="V1116" s="28"/>
    </row>
    <row r="1117" spans="20:22" x14ac:dyDescent="0.2">
      <c r="T1117" s="27"/>
      <c r="U1117" s="28"/>
      <c r="V1117" s="28"/>
    </row>
    <row r="1118" spans="20:22" x14ac:dyDescent="0.2">
      <c r="T1118" s="27"/>
      <c r="U1118" s="28"/>
      <c r="V1118" s="28"/>
    </row>
    <row r="1119" spans="20:22" x14ac:dyDescent="0.2">
      <c r="T1119" s="27"/>
      <c r="U1119" s="28"/>
      <c r="V1119" s="28"/>
    </row>
    <row r="1120" spans="20:22" x14ac:dyDescent="0.2">
      <c r="T1120" s="27"/>
      <c r="U1120" s="28"/>
      <c r="V1120" s="28"/>
    </row>
    <row r="1121" spans="20:22" x14ac:dyDescent="0.2">
      <c r="T1121" s="27"/>
      <c r="U1121" s="28"/>
      <c r="V1121" s="28"/>
    </row>
    <row r="1122" spans="20:22" x14ac:dyDescent="0.2">
      <c r="T1122" s="27"/>
      <c r="U1122" s="28"/>
      <c r="V1122" s="28"/>
    </row>
    <row r="1123" spans="20:22" x14ac:dyDescent="0.2">
      <c r="T1123" s="27"/>
      <c r="U1123" s="28"/>
      <c r="V1123" s="28"/>
    </row>
    <row r="1124" spans="20:22" x14ac:dyDescent="0.2">
      <c r="T1124" s="27"/>
      <c r="U1124" s="28"/>
      <c r="V1124" s="28"/>
    </row>
    <row r="1125" spans="20:22" x14ac:dyDescent="0.2">
      <c r="T1125" s="27"/>
      <c r="U1125" s="28"/>
      <c r="V1125" s="28"/>
    </row>
    <row r="1126" spans="20:22" x14ac:dyDescent="0.2">
      <c r="T1126" s="27"/>
      <c r="U1126" s="28"/>
      <c r="V1126" s="28"/>
    </row>
    <row r="1127" spans="20:22" x14ac:dyDescent="0.2">
      <c r="T1127" s="27"/>
      <c r="U1127" s="28"/>
      <c r="V1127" s="28"/>
    </row>
    <row r="1128" spans="20:22" x14ac:dyDescent="0.2">
      <c r="T1128" s="27"/>
      <c r="U1128" s="28"/>
      <c r="V1128" s="28"/>
    </row>
    <row r="1129" spans="20:22" x14ac:dyDescent="0.2">
      <c r="T1129" s="27"/>
      <c r="U1129" s="28"/>
      <c r="V1129" s="28"/>
    </row>
    <row r="1130" spans="20:22" x14ac:dyDescent="0.2">
      <c r="T1130" s="27"/>
      <c r="U1130" s="28"/>
      <c r="V1130" s="28"/>
    </row>
    <row r="1131" spans="20:22" x14ac:dyDescent="0.2">
      <c r="T1131" s="27"/>
      <c r="U1131" s="28"/>
      <c r="V1131" s="28"/>
    </row>
    <row r="1132" spans="20:22" x14ac:dyDescent="0.2">
      <c r="T1132" s="27"/>
      <c r="U1132" s="28"/>
      <c r="V1132" s="28"/>
    </row>
    <row r="1133" spans="20:22" x14ac:dyDescent="0.2">
      <c r="T1133" s="27"/>
      <c r="U1133" s="28"/>
      <c r="V1133" s="28"/>
    </row>
    <row r="1134" spans="20:22" x14ac:dyDescent="0.2">
      <c r="T1134" s="27"/>
      <c r="U1134" s="28"/>
      <c r="V1134" s="28"/>
    </row>
    <row r="1135" spans="20:22" x14ac:dyDescent="0.2">
      <c r="T1135" s="27"/>
      <c r="U1135" s="28"/>
      <c r="V1135" s="28"/>
    </row>
    <row r="1136" spans="20:22" x14ac:dyDescent="0.2">
      <c r="T1136" s="27"/>
      <c r="U1136" s="28"/>
      <c r="V1136" s="28"/>
    </row>
    <row r="1137" spans="20:22" x14ac:dyDescent="0.2">
      <c r="T1137" s="27"/>
      <c r="U1137" s="28"/>
      <c r="V1137" s="28"/>
    </row>
    <row r="1138" spans="20:22" x14ac:dyDescent="0.2">
      <c r="T1138" s="27"/>
      <c r="U1138" s="28"/>
      <c r="V1138" s="28"/>
    </row>
    <row r="1139" spans="20:22" x14ac:dyDescent="0.2">
      <c r="T1139" s="27"/>
      <c r="U1139" s="28"/>
      <c r="V1139" s="28"/>
    </row>
    <row r="1140" spans="20:22" x14ac:dyDescent="0.2">
      <c r="T1140" s="27"/>
      <c r="U1140" s="28"/>
      <c r="V1140" s="28"/>
    </row>
    <row r="1141" spans="20:22" x14ac:dyDescent="0.2">
      <c r="T1141" s="27"/>
      <c r="U1141" s="28"/>
      <c r="V1141" s="28"/>
    </row>
    <row r="1142" spans="20:22" x14ac:dyDescent="0.2">
      <c r="T1142" s="27"/>
      <c r="U1142" s="28"/>
      <c r="V1142" s="28"/>
    </row>
    <row r="1143" spans="20:22" x14ac:dyDescent="0.2">
      <c r="T1143" s="27"/>
      <c r="U1143" s="28"/>
      <c r="V1143" s="28"/>
    </row>
    <row r="1144" spans="20:22" x14ac:dyDescent="0.2">
      <c r="T1144" s="27"/>
      <c r="U1144" s="28"/>
      <c r="V1144" s="28"/>
    </row>
    <row r="1145" spans="20:22" x14ac:dyDescent="0.2">
      <c r="T1145" s="27"/>
      <c r="U1145" s="28"/>
      <c r="V1145" s="28"/>
    </row>
    <row r="1146" spans="20:22" x14ac:dyDescent="0.2">
      <c r="T1146" s="27"/>
      <c r="U1146" s="28"/>
      <c r="V1146" s="28"/>
    </row>
    <row r="1147" spans="20:22" x14ac:dyDescent="0.2">
      <c r="T1147" s="27"/>
      <c r="U1147" s="28"/>
      <c r="V1147" s="28"/>
    </row>
    <row r="1148" spans="20:22" x14ac:dyDescent="0.2">
      <c r="T1148" s="27"/>
      <c r="U1148" s="28"/>
      <c r="V1148" s="28"/>
    </row>
    <row r="1149" spans="20:22" x14ac:dyDescent="0.2">
      <c r="T1149" s="27"/>
      <c r="U1149" s="28"/>
      <c r="V1149" s="28"/>
    </row>
    <row r="1150" spans="20:22" x14ac:dyDescent="0.2">
      <c r="T1150" s="27"/>
      <c r="U1150" s="28"/>
      <c r="V1150" s="28"/>
    </row>
    <row r="1151" spans="20:22" x14ac:dyDescent="0.2">
      <c r="T1151" s="27"/>
      <c r="U1151" s="28"/>
      <c r="V1151" s="28"/>
    </row>
    <row r="1152" spans="20:22" x14ac:dyDescent="0.2">
      <c r="T1152" s="27"/>
      <c r="U1152" s="28"/>
      <c r="V1152" s="28"/>
    </row>
    <row r="1153" spans="20:22" x14ac:dyDescent="0.2">
      <c r="T1153" s="27"/>
      <c r="U1153" s="28"/>
      <c r="V1153" s="28"/>
    </row>
    <row r="1154" spans="20:22" x14ac:dyDescent="0.2">
      <c r="T1154" s="27"/>
      <c r="U1154" s="28"/>
      <c r="V1154" s="28"/>
    </row>
    <row r="1155" spans="20:22" x14ac:dyDescent="0.2">
      <c r="T1155" s="27"/>
      <c r="U1155" s="28"/>
      <c r="V1155" s="28"/>
    </row>
    <row r="1156" spans="20:22" x14ac:dyDescent="0.2">
      <c r="T1156" s="27"/>
      <c r="U1156" s="28"/>
      <c r="V1156" s="28"/>
    </row>
    <row r="1157" spans="20:22" x14ac:dyDescent="0.2">
      <c r="T1157" s="27"/>
      <c r="U1157" s="28"/>
      <c r="V1157" s="28"/>
    </row>
    <row r="1158" spans="20:22" x14ac:dyDescent="0.2">
      <c r="T1158" s="27"/>
      <c r="U1158" s="28"/>
      <c r="V1158" s="28"/>
    </row>
    <row r="1159" spans="20:22" x14ac:dyDescent="0.2">
      <c r="T1159" s="27"/>
      <c r="U1159" s="28"/>
      <c r="V1159" s="28"/>
    </row>
    <row r="1160" spans="20:22" x14ac:dyDescent="0.2">
      <c r="T1160" s="27"/>
      <c r="U1160" s="28"/>
      <c r="V1160" s="28"/>
    </row>
    <row r="1161" spans="20:22" x14ac:dyDescent="0.2">
      <c r="T1161" s="27"/>
      <c r="U1161" s="28"/>
      <c r="V1161" s="28"/>
    </row>
    <row r="1162" spans="20:22" x14ac:dyDescent="0.2">
      <c r="T1162" s="27"/>
      <c r="U1162" s="28"/>
      <c r="V1162" s="28"/>
    </row>
    <row r="1163" spans="20:22" x14ac:dyDescent="0.2">
      <c r="T1163" s="27"/>
      <c r="U1163" s="28"/>
      <c r="V1163" s="28"/>
    </row>
    <row r="1164" spans="20:22" x14ac:dyDescent="0.2">
      <c r="T1164" s="27"/>
      <c r="U1164" s="28"/>
      <c r="V1164" s="28"/>
    </row>
    <row r="1165" spans="20:22" x14ac:dyDescent="0.2">
      <c r="T1165" s="27"/>
      <c r="U1165" s="28"/>
      <c r="V1165" s="28"/>
    </row>
    <row r="1166" spans="20:22" x14ac:dyDescent="0.2">
      <c r="T1166" s="27"/>
      <c r="U1166" s="28"/>
      <c r="V1166" s="28"/>
    </row>
    <row r="1167" spans="20:22" x14ac:dyDescent="0.2">
      <c r="T1167" s="27"/>
      <c r="U1167" s="28"/>
      <c r="V1167" s="28"/>
    </row>
    <row r="1168" spans="20:22" x14ac:dyDescent="0.2">
      <c r="T1168" s="27"/>
      <c r="U1168" s="28"/>
      <c r="V1168" s="28"/>
    </row>
    <row r="1169" spans="20:22" x14ac:dyDescent="0.2">
      <c r="T1169" s="27"/>
      <c r="U1169" s="28"/>
      <c r="V1169" s="28"/>
    </row>
    <row r="1170" spans="20:22" x14ac:dyDescent="0.2">
      <c r="T1170" s="27"/>
      <c r="U1170" s="28"/>
      <c r="V1170" s="28"/>
    </row>
    <row r="1171" spans="20:22" x14ac:dyDescent="0.2">
      <c r="T1171" s="27"/>
      <c r="U1171" s="28"/>
      <c r="V1171" s="28"/>
    </row>
    <row r="1172" spans="20:22" x14ac:dyDescent="0.2">
      <c r="T1172" s="27"/>
      <c r="U1172" s="28"/>
      <c r="V1172" s="28"/>
    </row>
    <row r="1173" spans="20:22" x14ac:dyDescent="0.2">
      <c r="T1173" s="27"/>
      <c r="U1173" s="28"/>
      <c r="V1173" s="28"/>
    </row>
    <row r="1174" spans="20:22" x14ac:dyDescent="0.2">
      <c r="T1174" s="27"/>
      <c r="U1174" s="28"/>
      <c r="V1174" s="28"/>
    </row>
    <row r="1175" spans="20:22" x14ac:dyDescent="0.2">
      <c r="T1175" s="27"/>
      <c r="U1175" s="28"/>
      <c r="V1175" s="28"/>
    </row>
    <row r="1176" spans="20:22" x14ac:dyDescent="0.2">
      <c r="T1176" s="27"/>
      <c r="U1176" s="28"/>
      <c r="V1176" s="28"/>
    </row>
    <row r="1177" spans="20:22" x14ac:dyDescent="0.2">
      <c r="T1177" s="27"/>
      <c r="U1177" s="28"/>
      <c r="V1177" s="28"/>
    </row>
    <row r="1178" spans="20:22" x14ac:dyDescent="0.2">
      <c r="T1178" s="27"/>
      <c r="U1178" s="28"/>
      <c r="V1178" s="28"/>
    </row>
    <row r="1179" spans="20:22" x14ac:dyDescent="0.2">
      <c r="T1179" s="27"/>
      <c r="U1179" s="28"/>
      <c r="V1179" s="28"/>
    </row>
    <row r="1180" spans="20:22" x14ac:dyDescent="0.2">
      <c r="T1180" s="27"/>
      <c r="U1180" s="28"/>
      <c r="V1180" s="28"/>
    </row>
    <row r="1181" spans="20:22" x14ac:dyDescent="0.2">
      <c r="T1181" s="27"/>
      <c r="U1181" s="28"/>
      <c r="V1181" s="28"/>
    </row>
    <row r="1182" spans="20:22" x14ac:dyDescent="0.2">
      <c r="T1182" s="27"/>
      <c r="U1182" s="28"/>
      <c r="V1182" s="28"/>
    </row>
    <row r="1183" spans="20:22" x14ac:dyDescent="0.2">
      <c r="T1183" s="27"/>
      <c r="U1183" s="28"/>
      <c r="V1183" s="28"/>
    </row>
    <row r="1184" spans="20:22" x14ac:dyDescent="0.2">
      <c r="T1184" s="27"/>
      <c r="U1184" s="28"/>
      <c r="V1184" s="28"/>
    </row>
    <row r="1185" spans="20:22" x14ac:dyDescent="0.2">
      <c r="T1185" s="27"/>
      <c r="U1185" s="28"/>
      <c r="V1185" s="28"/>
    </row>
    <row r="1186" spans="20:22" x14ac:dyDescent="0.2">
      <c r="T1186" s="27"/>
      <c r="U1186" s="28"/>
      <c r="V1186" s="28"/>
    </row>
    <row r="1187" spans="20:22" x14ac:dyDescent="0.2">
      <c r="T1187" s="27"/>
      <c r="U1187" s="28"/>
      <c r="V1187" s="28"/>
    </row>
    <row r="1188" spans="20:22" x14ac:dyDescent="0.2">
      <c r="T1188" s="27"/>
      <c r="U1188" s="28"/>
      <c r="V1188" s="28"/>
    </row>
    <row r="1189" spans="20:22" x14ac:dyDescent="0.2">
      <c r="T1189" s="27"/>
      <c r="U1189" s="28"/>
      <c r="V1189" s="28"/>
    </row>
    <row r="1190" spans="20:22" x14ac:dyDescent="0.2">
      <c r="T1190" s="27"/>
      <c r="U1190" s="28"/>
      <c r="V1190" s="28"/>
    </row>
    <row r="1191" spans="20:22" x14ac:dyDescent="0.2">
      <c r="T1191" s="27"/>
      <c r="U1191" s="28"/>
      <c r="V1191" s="28"/>
    </row>
    <row r="1192" spans="20:22" x14ac:dyDescent="0.2">
      <c r="T1192" s="27"/>
      <c r="U1192" s="28"/>
      <c r="V1192" s="28"/>
    </row>
    <row r="1193" spans="20:22" x14ac:dyDescent="0.2">
      <c r="T1193" s="27"/>
      <c r="U1193" s="28"/>
      <c r="V1193" s="28"/>
    </row>
    <row r="1194" spans="20:22" x14ac:dyDescent="0.2">
      <c r="T1194" s="27"/>
      <c r="U1194" s="28"/>
      <c r="V1194" s="28"/>
    </row>
    <row r="1195" spans="20:22" x14ac:dyDescent="0.2">
      <c r="T1195" s="27"/>
      <c r="U1195" s="28"/>
      <c r="V1195" s="28"/>
    </row>
    <row r="1196" spans="20:22" x14ac:dyDescent="0.2">
      <c r="T1196" s="27"/>
      <c r="U1196" s="28"/>
      <c r="V1196" s="28"/>
    </row>
    <row r="1197" spans="20:22" x14ac:dyDescent="0.2">
      <c r="T1197" s="27"/>
      <c r="U1197" s="28"/>
      <c r="V1197" s="28"/>
    </row>
    <row r="1198" spans="20:22" x14ac:dyDescent="0.2">
      <c r="T1198" s="27"/>
      <c r="U1198" s="28"/>
      <c r="V1198" s="28"/>
    </row>
    <row r="1199" spans="20:22" x14ac:dyDescent="0.2">
      <c r="T1199" s="27"/>
      <c r="U1199" s="28"/>
      <c r="V1199" s="28"/>
    </row>
    <row r="1200" spans="20:22" x14ac:dyDescent="0.2">
      <c r="T1200" s="27"/>
      <c r="U1200" s="28"/>
      <c r="V1200" s="28"/>
    </row>
    <row r="1201" spans="20:22" x14ac:dyDescent="0.2">
      <c r="T1201" s="27"/>
      <c r="U1201" s="28"/>
      <c r="V1201" s="28"/>
    </row>
    <row r="1202" spans="20:22" x14ac:dyDescent="0.2">
      <c r="T1202" s="27"/>
      <c r="U1202" s="28"/>
      <c r="V1202" s="28"/>
    </row>
    <row r="1203" spans="20:22" x14ac:dyDescent="0.2">
      <c r="T1203" s="27"/>
      <c r="U1203" s="28"/>
      <c r="V1203" s="28"/>
    </row>
    <row r="1204" spans="20:22" x14ac:dyDescent="0.2">
      <c r="T1204" s="27"/>
      <c r="U1204" s="28"/>
      <c r="V1204" s="28"/>
    </row>
    <row r="1205" spans="20:22" x14ac:dyDescent="0.2">
      <c r="T1205" s="27"/>
      <c r="U1205" s="28"/>
      <c r="V1205" s="28"/>
    </row>
    <row r="1206" spans="20:22" x14ac:dyDescent="0.2">
      <c r="T1206" s="27"/>
      <c r="U1206" s="28"/>
      <c r="V1206" s="28"/>
    </row>
    <row r="1207" spans="20:22" x14ac:dyDescent="0.2">
      <c r="T1207" s="27"/>
      <c r="U1207" s="28"/>
      <c r="V1207" s="28"/>
    </row>
    <row r="1208" spans="20:22" x14ac:dyDescent="0.2">
      <c r="T1208" s="27"/>
      <c r="U1208" s="28"/>
      <c r="V1208" s="28"/>
    </row>
    <row r="1209" spans="20:22" x14ac:dyDescent="0.2">
      <c r="T1209" s="27"/>
      <c r="U1209" s="28"/>
      <c r="V1209" s="28"/>
    </row>
    <row r="1210" spans="20:22" x14ac:dyDescent="0.2">
      <c r="T1210" s="27"/>
      <c r="U1210" s="28"/>
      <c r="V1210" s="28"/>
    </row>
    <row r="1211" spans="20:22" x14ac:dyDescent="0.2">
      <c r="T1211" s="27"/>
      <c r="U1211" s="28"/>
      <c r="V1211" s="28"/>
    </row>
    <row r="1212" spans="20:22" x14ac:dyDescent="0.2">
      <c r="T1212" s="27"/>
      <c r="U1212" s="28"/>
      <c r="V1212" s="28"/>
    </row>
    <row r="1213" spans="20:22" x14ac:dyDescent="0.2">
      <c r="T1213" s="27"/>
      <c r="U1213" s="28"/>
      <c r="V1213" s="28"/>
    </row>
    <row r="1214" spans="20:22" x14ac:dyDescent="0.2">
      <c r="T1214" s="27"/>
      <c r="U1214" s="28"/>
      <c r="V1214" s="28"/>
    </row>
    <row r="1215" spans="20:22" x14ac:dyDescent="0.2">
      <c r="T1215" s="27"/>
      <c r="U1215" s="28"/>
      <c r="V1215" s="28"/>
    </row>
    <row r="1216" spans="20:22" x14ac:dyDescent="0.2">
      <c r="T1216" s="27"/>
      <c r="U1216" s="28"/>
      <c r="V1216" s="28"/>
    </row>
    <row r="1217" spans="20:22" x14ac:dyDescent="0.2">
      <c r="T1217" s="27"/>
      <c r="U1217" s="28"/>
      <c r="V1217" s="28"/>
    </row>
    <row r="1218" spans="20:22" x14ac:dyDescent="0.2">
      <c r="T1218" s="27"/>
      <c r="U1218" s="28"/>
      <c r="V1218" s="28"/>
    </row>
    <row r="1219" spans="20:22" x14ac:dyDescent="0.2">
      <c r="T1219" s="27"/>
      <c r="U1219" s="28"/>
      <c r="V1219" s="28"/>
    </row>
    <row r="1220" spans="20:22" x14ac:dyDescent="0.2">
      <c r="T1220" s="27"/>
      <c r="U1220" s="28"/>
      <c r="V1220" s="28"/>
    </row>
    <row r="1221" spans="20:22" x14ac:dyDescent="0.2">
      <c r="T1221" s="27"/>
      <c r="U1221" s="28"/>
      <c r="V1221" s="28"/>
    </row>
    <row r="1222" spans="20:22" x14ac:dyDescent="0.2">
      <c r="T1222" s="27"/>
      <c r="U1222" s="28"/>
      <c r="V1222" s="28"/>
    </row>
    <row r="1223" spans="20:22" x14ac:dyDescent="0.2">
      <c r="T1223" s="27"/>
      <c r="U1223" s="28"/>
      <c r="V1223" s="28"/>
    </row>
    <row r="1224" spans="20:22" x14ac:dyDescent="0.2">
      <c r="T1224" s="27"/>
      <c r="U1224" s="28"/>
      <c r="V1224" s="28"/>
    </row>
    <row r="1225" spans="20:22" x14ac:dyDescent="0.2">
      <c r="T1225" s="27"/>
      <c r="U1225" s="28"/>
      <c r="V1225" s="28"/>
    </row>
    <row r="1226" spans="20:22" x14ac:dyDescent="0.2">
      <c r="T1226" s="27"/>
      <c r="U1226" s="28"/>
      <c r="V1226" s="28"/>
    </row>
    <row r="1227" spans="20:22" x14ac:dyDescent="0.2">
      <c r="T1227" s="27"/>
      <c r="U1227" s="28"/>
      <c r="V1227" s="28"/>
    </row>
    <row r="1228" spans="20:22" x14ac:dyDescent="0.2">
      <c r="T1228" s="27"/>
      <c r="U1228" s="28"/>
      <c r="V1228" s="28"/>
    </row>
    <row r="1229" spans="20:22" x14ac:dyDescent="0.2">
      <c r="T1229" s="27"/>
      <c r="U1229" s="28"/>
      <c r="V1229" s="28"/>
    </row>
    <row r="1230" spans="20:22" x14ac:dyDescent="0.2">
      <c r="T1230" s="27"/>
      <c r="U1230" s="28"/>
      <c r="V1230" s="28"/>
    </row>
    <row r="1231" spans="20:22" x14ac:dyDescent="0.2">
      <c r="T1231" s="27"/>
      <c r="U1231" s="28"/>
      <c r="V1231" s="28"/>
    </row>
    <row r="1232" spans="20:22" x14ac:dyDescent="0.2">
      <c r="T1232" s="27"/>
      <c r="U1232" s="28"/>
      <c r="V1232" s="28"/>
    </row>
    <row r="1233" spans="20:22" x14ac:dyDescent="0.2">
      <c r="T1233" s="27"/>
      <c r="U1233" s="28"/>
      <c r="V1233" s="28"/>
    </row>
    <row r="1234" spans="20:22" x14ac:dyDescent="0.2">
      <c r="T1234" s="27"/>
      <c r="U1234" s="28"/>
      <c r="V1234" s="28"/>
    </row>
    <row r="1235" spans="20:22" x14ac:dyDescent="0.2">
      <c r="T1235" s="27"/>
      <c r="U1235" s="28"/>
      <c r="V1235" s="28"/>
    </row>
    <row r="1236" spans="20:22" x14ac:dyDescent="0.2">
      <c r="T1236" s="27"/>
      <c r="U1236" s="28"/>
      <c r="V1236" s="28"/>
    </row>
    <row r="1237" spans="20:22" x14ac:dyDescent="0.2">
      <c r="T1237" s="27"/>
      <c r="U1237" s="28"/>
      <c r="V1237" s="28"/>
    </row>
    <row r="1238" spans="20:22" x14ac:dyDescent="0.2">
      <c r="T1238" s="27"/>
      <c r="U1238" s="28"/>
      <c r="V1238" s="28"/>
    </row>
    <row r="1239" spans="20:22" x14ac:dyDescent="0.2">
      <c r="T1239" s="27"/>
      <c r="U1239" s="28"/>
      <c r="V1239" s="28"/>
    </row>
    <row r="1240" spans="20:22" x14ac:dyDescent="0.2">
      <c r="T1240" s="27"/>
      <c r="U1240" s="28"/>
      <c r="V1240" s="28"/>
    </row>
    <row r="1241" spans="20:22" x14ac:dyDescent="0.2">
      <c r="T1241" s="27"/>
      <c r="U1241" s="28"/>
      <c r="V1241" s="28"/>
    </row>
    <row r="1242" spans="20:22" x14ac:dyDescent="0.2">
      <c r="T1242" s="27"/>
      <c r="U1242" s="28"/>
      <c r="V1242" s="28"/>
    </row>
    <row r="1243" spans="20:22" x14ac:dyDescent="0.2">
      <c r="T1243" s="27"/>
      <c r="U1243" s="28"/>
      <c r="V1243" s="28"/>
    </row>
    <row r="1244" spans="20:22" x14ac:dyDescent="0.2">
      <c r="T1244" s="27"/>
      <c r="U1244" s="28"/>
      <c r="V1244" s="28"/>
    </row>
    <row r="1245" spans="20:22" x14ac:dyDescent="0.2">
      <c r="T1245" s="27"/>
      <c r="U1245" s="28"/>
      <c r="V1245" s="28"/>
    </row>
    <row r="1246" spans="20:22" x14ac:dyDescent="0.2">
      <c r="T1246" s="27"/>
      <c r="U1246" s="28"/>
      <c r="V1246" s="28"/>
    </row>
    <row r="1247" spans="20:22" x14ac:dyDescent="0.2">
      <c r="T1247" s="27"/>
      <c r="U1247" s="28"/>
      <c r="V1247" s="28"/>
    </row>
    <row r="1248" spans="20:22" x14ac:dyDescent="0.2">
      <c r="T1248" s="27"/>
      <c r="U1248" s="28"/>
      <c r="V1248" s="28"/>
    </row>
    <row r="1249" spans="20:22" x14ac:dyDescent="0.2">
      <c r="T1249" s="27"/>
      <c r="U1249" s="28"/>
      <c r="V1249" s="28"/>
    </row>
    <row r="1250" spans="20:22" x14ac:dyDescent="0.2">
      <c r="T1250" s="27"/>
      <c r="U1250" s="28"/>
      <c r="V1250" s="28"/>
    </row>
    <row r="1251" spans="20:22" x14ac:dyDescent="0.2">
      <c r="T1251" s="27"/>
      <c r="U1251" s="28"/>
      <c r="V1251" s="28"/>
    </row>
    <row r="1252" spans="20:22" x14ac:dyDescent="0.2">
      <c r="T1252" s="27"/>
      <c r="U1252" s="28"/>
      <c r="V1252" s="28"/>
    </row>
    <row r="1253" spans="20:22" x14ac:dyDescent="0.2">
      <c r="T1253" s="27"/>
      <c r="U1253" s="28"/>
      <c r="V1253" s="28"/>
    </row>
    <row r="1254" spans="20:22" x14ac:dyDescent="0.2">
      <c r="T1254" s="27"/>
      <c r="U1254" s="28"/>
      <c r="V1254" s="28"/>
    </row>
    <row r="1255" spans="20:22" x14ac:dyDescent="0.2">
      <c r="T1255" s="27"/>
      <c r="U1255" s="28"/>
      <c r="V1255" s="28"/>
    </row>
    <row r="1256" spans="20:22" x14ac:dyDescent="0.2">
      <c r="T1256" s="27"/>
      <c r="U1256" s="28"/>
      <c r="V1256" s="28"/>
    </row>
    <row r="1257" spans="20:22" x14ac:dyDescent="0.2">
      <c r="T1257" s="27"/>
      <c r="U1257" s="28"/>
      <c r="V1257" s="28"/>
    </row>
    <row r="1258" spans="20:22" x14ac:dyDescent="0.2">
      <c r="T1258" s="27"/>
      <c r="U1258" s="28"/>
      <c r="V1258" s="28"/>
    </row>
    <row r="1259" spans="20:22" x14ac:dyDescent="0.2">
      <c r="T1259" s="27"/>
      <c r="U1259" s="28"/>
      <c r="V1259" s="28"/>
    </row>
    <row r="1260" spans="20:22" x14ac:dyDescent="0.2">
      <c r="T1260" s="27"/>
      <c r="U1260" s="28"/>
      <c r="V1260" s="28"/>
    </row>
    <row r="1261" spans="20:22" x14ac:dyDescent="0.2">
      <c r="T1261" s="27"/>
      <c r="U1261" s="28"/>
      <c r="V1261" s="28"/>
    </row>
    <row r="1262" spans="20:22" x14ac:dyDescent="0.2">
      <c r="T1262" s="27"/>
      <c r="U1262" s="28"/>
      <c r="V1262" s="28"/>
    </row>
    <row r="1263" spans="20:22" x14ac:dyDescent="0.2">
      <c r="T1263" s="27"/>
      <c r="U1263" s="28"/>
      <c r="V1263" s="28"/>
    </row>
    <row r="1264" spans="20:22" x14ac:dyDescent="0.2">
      <c r="T1264" s="27"/>
      <c r="U1264" s="28"/>
      <c r="V1264" s="28"/>
    </row>
    <row r="1265" spans="20:22" x14ac:dyDescent="0.2">
      <c r="T1265" s="27"/>
      <c r="U1265" s="28"/>
      <c r="V1265" s="28"/>
    </row>
    <row r="1266" spans="20:22" x14ac:dyDescent="0.2">
      <c r="T1266" s="27"/>
      <c r="U1266" s="28"/>
      <c r="V1266" s="28"/>
    </row>
    <row r="1267" spans="20:22" x14ac:dyDescent="0.2">
      <c r="T1267" s="27"/>
      <c r="U1267" s="28"/>
      <c r="V1267" s="28"/>
    </row>
    <row r="1268" spans="20:22" x14ac:dyDescent="0.2">
      <c r="T1268" s="27"/>
      <c r="U1268" s="28"/>
      <c r="V1268" s="28"/>
    </row>
    <row r="1269" spans="20:22" x14ac:dyDescent="0.2">
      <c r="T1269" s="27"/>
      <c r="U1269" s="28"/>
      <c r="V1269" s="28"/>
    </row>
    <row r="1270" spans="20:22" x14ac:dyDescent="0.2">
      <c r="T1270" s="27"/>
      <c r="U1270" s="28"/>
      <c r="V1270" s="28"/>
    </row>
    <row r="1271" spans="20:22" x14ac:dyDescent="0.2">
      <c r="T1271" s="27"/>
      <c r="U1271" s="28"/>
      <c r="V1271" s="28"/>
    </row>
    <row r="1272" spans="20:22" x14ac:dyDescent="0.2">
      <c r="T1272" s="27"/>
      <c r="U1272" s="28"/>
      <c r="V1272" s="28"/>
    </row>
    <row r="1273" spans="20:22" x14ac:dyDescent="0.2">
      <c r="T1273" s="27"/>
      <c r="U1273" s="28"/>
      <c r="V1273" s="28"/>
    </row>
    <row r="1274" spans="20:22" x14ac:dyDescent="0.2">
      <c r="T1274" s="27"/>
      <c r="U1274" s="28"/>
      <c r="V1274" s="28"/>
    </row>
    <row r="1275" spans="20:22" x14ac:dyDescent="0.2">
      <c r="T1275" s="27"/>
      <c r="U1275" s="28"/>
      <c r="V1275" s="28"/>
    </row>
    <row r="1276" spans="20:22" x14ac:dyDescent="0.2">
      <c r="T1276" s="27"/>
      <c r="U1276" s="28"/>
      <c r="V1276" s="28"/>
    </row>
    <row r="1277" spans="20:22" x14ac:dyDescent="0.2">
      <c r="T1277" s="27"/>
      <c r="U1277" s="28"/>
      <c r="V1277" s="28"/>
    </row>
    <row r="1278" spans="20:22" x14ac:dyDescent="0.2">
      <c r="T1278" s="27"/>
      <c r="U1278" s="28"/>
      <c r="V1278" s="28"/>
    </row>
    <row r="1279" spans="20:22" x14ac:dyDescent="0.2">
      <c r="T1279" s="27"/>
      <c r="U1279" s="28"/>
      <c r="V1279" s="28"/>
    </row>
    <row r="1280" spans="20:22" x14ac:dyDescent="0.2">
      <c r="T1280" s="27"/>
      <c r="U1280" s="28"/>
      <c r="V1280" s="28"/>
    </row>
    <row r="1281" spans="20:22" x14ac:dyDescent="0.2">
      <c r="T1281" s="27"/>
      <c r="U1281" s="28"/>
      <c r="V1281" s="28"/>
    </row>
    <row r="1282" spans="20:22" x14ac:dyDescent="0.2">
      <c r="T1282" s="27"/>
      <c r="U1282" s="28"/>
      <c r="V1282" s="28"/>
    </row>
    <row r="1283" spans="20:22" x14ac:dyDescent="0.2">
      <c r="T1283" s="27"/>
      <c r="U1283" s="28"/>
      <c r="V1283" s="28"/>
    </row>
    <row r="1284" spans="20:22" x14ac:dyDescent="0.2">
      <c r="T1284" s="27"/>
      <c r="U1284" s="28"/>
      <c r="V1284" s="28"/>
    </row>
    <row r="1285" spans="20:22" x14ac:dyDescent="0.2">
      <c r="T1285" s="27"/>
      <c r="U1285" s="28"/>
      <c r="V1285" s="28"/>
    </row>
    <row r="1286" spans="20:22" x14ac:dyDescent="0.2">
      <c r="T1286" s="27"/>
      <c r="U1286" s="28"/>
      <c r="V1286" s="28"/>
    </row>
    <row r="1287" spans="20:22" x14ac:dyDescent="0.2">
      <c r="T1287" s="27"/>
      <c r="U1287" s="28"/>
      <c r="V1287" s="28"/>
    </row>
    <row r="1288" spans="20:22" x14ac:dyDescent="0.2">
      <c r="T1288" s="27"/>
      <c r="U1288" s="28"/>
      <c r="V1288" s="28"/>
    </row>
    <row r="1289" spans="20:22" x14ac:dyDescent="0.2">
      <c r="T1289" s="27"/>
      <c r="U1289" s="28"/>
      <c r="V1289" s="28"/>
    </row>
    <row r="1290" spans="20:22" x14ac:dyDescent="0.2">
      <c r="T1290" s="27"/>
      <c r="U1290" s="28"/>
      <c r="V1290" s="28"/>
    </row>
    <row r="1291" spans="20:22" x14ac:dyDescent="0.2">
      <c r="T1291" s="27"/>
      <c r="U1291" s="28"/>
      <c r="V1291" s="28"/>
    </row>
    <row r="1292" spans="20:22" x14ac:dyDescent="0.2">
      <c r="T1292" s="27"/>
      <c r="U1292" s="28"/>
      <c r="V1292" s="28"/>
    </row>
    <row r="1293" spans="20:22" x14ac:dyDescent="0.2">
      <c r="T1293" s="27"/>
      <c r="U1293" s="28"/>
      <c r="V1293" s="28"/>
    </row>
    <row r="1294" spans="20:22" x14ac:dyDescent="0.2">
      <c r="T1294" s="27"/>
      <c r="U1294" s="28"/>
      <c r="V1294" s="28"/>
    </row>
    <row r="1295" spans="20:22" x14ac:dyDescent="0.2">
      <c r="T1295" s="27"/>
      <c r="U1295" s="28"/>
      <c r="V1295" s="28"/>
    </row>
    <row r="1296" spans="20:22" x14ac:dyDescent="0.2">
      <c r="T1296" s="27"/>
      <c r="U1296" s="28"/>
      <c r="V1296" s="28"/>
    </row>
    <row r="1297" spans="20:22" x14ac:dyDescent="0.2">
      <c r="T1297" s="27"/>
      <c r="U1297" s="28"/>
      <c r="V1297" s="28"/>
    </row>
    <row r="1298" spans="20:22" x14ac:dyDescent="0.2">
      <c r="T1298" s="27"/>
      <c r="U1298" s="28"/>
      <c r="V1298" s="28"/>
    </row>
    <row r="1299" spans="20:22" x14ac:dyDescent="0.2">
      <c r="T1299" s="27"/>
      <c r="U1299" s="28"/>
      <c r="V1299" s="28"/>
    </row>
    <row r="1300" spans="20:22" x14ac:dyDescent="0.2">
      <c r="T1300" s="27"/>
      <c r="U1300" s="28"/>
      <c r="V1300" s="28"/>
    </row>
    <row r="1301" spans="20:22" x14ac:dyDescent="0.2">
      <c r="T1301" s="27"/>
      <c r="U1301" s="28"/>
      <c r="V1301" s="28"/>
    </row>
    <row r="1302" spans="20:22" x14ac:dyDescent="0.2">
      <c r="T1302" s="27"/>
      <c r="U1302" s="28"/>
      <c r="V1302" s="28"/>
    </row>
    <row r="1303" spans="20:22" x14ac:dyDescent="0.2">
      <c r="T1303" s="27"/>
      <c r="U1303" s="28"/>
      <c r="V1303" s="28"/>
    </row>
    <row r="1304" spans="20:22" x14ac:dyDescent="0.2">
      <c r="T1304" s="27"/>
      <c r="U1304" s="28"/>
      <c r="V1304" s="28"/>
    </row>
    <row r="1305" spans="20:22" x14ac:dyDescent="0.2">
      <c r="T1305" s="27"/>
      <c r="U1305" s="28"/>
      <c r="V1305" s="28"/>
    </row>
    <row r="1306" spans="20:22" x14ac:dyDescent="0.2">
      <c r="T1306" s="27"/>
      <c r="U1306" s="28"/>
      <c r="V1306" s="28"/>
    </row>
    <row r="1307" spans="20:22" x14ac:dyDescent="0.2">
      <c r="T1307" s="27"/>
      <c r="U1307" s="28"/>
      <c r="V1307" s="28"/>
    </row>
    <row r="1308" spans="20:22" x14ac:dyDescent="0.2">
      <c r="T1308" s="27"/>
      <c r="U1308" s="28"/>
      <c r="V1308" s="28"/>
    </row>
    <row r="1309" spans="20:22" x14ac:dyDescent="0.2">
      <c r="T1309" s="27"/>
      <c r="U1309" s="28"/>
      <c r="V1309" s="28"/>
    </row>
    <row r="1310" spans="20:22" x14ac:dyDescent="0.2">
      <c r="T1310" s="27"/>
      <c r="U1310" s="28"/>
      <c r="V1310" s="28"/>
    </row>
    <row r="1311" spans="20:22" x14ac:dyDescent="0.2">
      <c r="T1311" s="27"/>
      <c r="U1311" s="28"/>
      <c r="V1311" s="28"/>
    </row>
    <row r="1312" spans="20:22" x14ac:dyDescent="0.2">
      <c r="T1312" s="27"/>
      <c r="U1312" s="28"/>
      <c r="V1312" s="28"/>
    </row>
    <row r="1313" spans="20:22" x14ac:dyDescent="0.2">
      <c r="T1313" s="27"/>
      <c r="U1313" s="28"/>
      <c r="V1313" s="28"/>
    </row>
    <row r="1314" spans="20:22" x14ac:dyDescent="0.2">
      <c r="T1314" s="27"/>
      <c r="U1314" s="28"/>
      <c r="V1314" s="28"/>
    </row>
    <row r="1315" spans="20:22" x14ac:dyDescent="0.2">
      <c r="T1315" s="27"/>
      <c r="U1315" s="28"/>
      <c r="V1315" s="28"/>
    </row>
    <row r="1316" spans="20:22" x14ac:dyDescent="0.2">
      <c r="T1316" s="27"/>
      <c r="U1316" s="28"/>
      <c r="V1316" s="28"/>
    </row>
    <row r="1317" spans="20:22" x14ac:dyDescent="0.2">
      <c r="T1317" s="27"/>
      <c r="U1317" s="28"/>
      <c r="V1317" s="28"/>
    </row>
    <row r="1318" spans="20:22" x14ac:dyDescent="0.2">
      <c r="T1318" s="27"/>
      <c r="U1318" s="28"/>
      <c r="V1318" s="28"/>
    </row>
    <row r="1319" spans="20:22" x14ac:dyDescent="0.2">
      <c r="T1319" s="27"/>
      <c r="U1319" s="28"/>
      <c r="V1319" s="28"/>
    </row>
    <row r="1320" spans="20:22" x14ac:dyDescent="0.2">
      <c r="T1320" s="27"/>
      <c r="U1320" s="28"/>
      <c r="V1320" s="28"/>
    </row>
    <row r="1321" spans="20:22" x14ac:dyDescent="0.2">
      <c r="T1321" s="27"/>
      <c r="U1321" s="28"/>
      <c r="V1321" s="28"/>
    </row>
    <row r="1322" spans="20:22" x14ac:dyDescent="0.2">
      <c r="T1322" s="27"/>
      <c r="U1322" s="28"/>
      <c r="V1322" s="28"/>
    </row>
    <row r="1323" spans="20:22" x14ac:dyDescent="0.2">
      <c r="T1323" s="27"/>
      <c r="U1323" s="28"/>
      <c r="V1323" s="28"/>
    </row>
    <row r="1324" spans="20:22" x14ac:dyDescent="0.2">
      <c r="T1324" s="27"/>
      <c r="U1324" s="28"/>
      <c r="V1324" s="28"/>
    </row>
    <row r="1325" spans="20:22" x14ac:dyDescent="0.2">
      <c r="T1325" s="27"/>
      <c r="U1325" s="28"/>
      <c r="V1325" s="28"/>
    </row>
    <row r="1326" spans="20:22" x14ac:dyDescent="0.2">
      <c r="T1326" s="27"/>
      <c r="U1326" s="28"/>
      <c r="V1326" s="28"/>
    </row>
    <row r="1327" spans="20:22" x14ac:dyDescent="0.2">
      <c r="T1327" s="27"/>
      <c r="U1327" s="28"/>
      <c r="V1327" s="28"/>
    </row>
    <row r="1328" spans="20:22" x14ac:dyDescent="0.2">
      <c r="T1328" s="27"/>
      <c r="U1328" s="28"/>
      <c r="V1328" s="28"/>
    </row>
    <row r="1329" spans="20:22" x14ac:dyDescent="0.2">
      <c r="T1329" s="27"/>
      <c r="U1329" s="28"/>
      <c r="V1329" s="28"/>
    </row>
    <row r="1330" spans="20:22" x14ac:dyDescent="0.2">
      <c r="T1330" s="27"/>
      <c r="U1330" s="28"/>
      <c r="V1330" s="28"/>
    </row>
    <row r="1331" spans="20:22" x14ac:dyDescent="0.2">
      <c r="T1331" s="27"/>
      <c r="U1331" s="28"/>
      <c r="V1331" s="28"/>
    </row>
    <row r="1332" spans="20:22" x14ac:dyDescent="0.2">
      <c r="T1332" s="27"/>
      <c r="U1332" s="28"/>
      <c r="V1332" s="28"/>
    </row>
    <row r="1333" spans="20:22" x14ac:dyDescent="0.2">
      <c r="T1333" s="27"/>
      <c r="U1333" s="28"/>
      <c r="V1333" s="28"/>
    </row>
    <row r="1334" spans="20:22" x14ac:dyDescent="0.2">
      <c r="T1334" s="27"/>
      <c r="U1334" s="28"/>
      <c r="V1334" s="28"/>
    </row>
    <row r="1335" spans="20:22" x14ac:dyDescent="0.2">
      <c r="T1335" s="27"/>
      <c r="U1335" s="28"/>
      <c r="V1335" s="28"/>
    </row>
    <row r="1336" spans="20:22" x14ac:dyDescent="0.2">
      <c r="T1336" s="27"/>
      <c r="U1336" s="28"/>
      <c r="V1336" s="28"/>
    </row>
    <row r="1337" spans="20:22" x14ac:dyDescent="0.2">
      <c r="T1337" s="27"/>
      <c r="U1337" s="28"/>
      <c r="V1337" s="28"/>
    </row>
    <row r="1338" spans="20:22" x14ac:dyDescent="0.2">
      <c r="T1338" s="27"/>
      <c r="U1338" s="28"/>
      <c r="V1338" s="28"/>
    </row>
    <row r="1339" spans="20:22" x14ac:dyDescent="0.2">
      <c r="T1339" s="27"/>
      <c r="U1339" s="28"/>
      <c r="V1339" s="28"/>
    </row>
    <row r="1340" spans="20:22" x14ac:dyDescent="0.2">
      <c r="T1340" s="27"/>
      <c r="U1340" s="28"/>
      <c r="V1340" s="28"/>
    </row>
    <row r="1341" spans="20:22" x14ac:dyDescent="0.2">
      <c r="T1341" s="27"/>
      <c r="U1341" s="28"/>
      <c r="V1341" s="28"/>
    </row>
    <row r="1342" spans="20:22" x14ac:dyDescent="0.2">
      <c r="T1342" s="27"/>
      <c r="U1342" s="28"/>
      <c r="V1342" s="28"/>
    </row>
    <row r="1343" spans="20:22" x14ac:dyDescent="0.2">
      <c r="T1343" s="27"/>
      <c r="U1343" s="28"/>
      <c r="V1343" s="28"/>
    </row>
    <row r="1344" spans="20:22" x14ac:dyDescent="0.2">
      <c r="T1344" s="27"/>
      <c r="U1344" s="28"/>
      <c r="V1344" s="28"/>
    </row>
    <row r="1345" spans="20:22" x14ac:dyDescent="0.2">
      <c r="T1345" s="27"/>
      <c r="U1345" s="28"/>
      <c r="V1345" s="28"/>
    </row>
    <row r="1346" spans="20:22" x14ac:dyDescent="0.2">
      <c r="T1346" s="27"/>
      <c r="U1346" s="28"/>
      <c r="V1346" s="28"/>
    </row>
    <row r="1347" spans="20:22" x14ac:dyDescent="0.2">
      <c r="T1347" s="27"/>
      <c r="U1347" s="28"/>
      <c r="V1347" s="28"/>
    </row>
    <row r="1348" spans="20:22" x14ac:dyDescent="0.2">
      <c r="T1348" s="27"/>
      <c r="U1348" s="28"/>
      <c r="V1348" s="28"/>
    </row>
    <row r="1349" spans="20:22" x14ac:dyDescent="0.2">
      <c r="T1349" s="27"/>
      <c r="U1349" s="28"/>
      <c r="V1349" s="28"/>
    </row>
    <row r="1350" spans="20:22" x14ac:dyDescent="0.2">
      <c r="T1350" s="27"/>
      <c r="U1350" s="28"/>
      <c r="V1350" s="28"/>
    </row>
    <row r="1351" spans="20:22" x14ac:dyDescent="0.2">
      <c r="T1351" s="27"/>
      <c r="U1351" s="28"/>
      <c r="V1351" s="28"/>
    </row>
    <row r="1352" spans="20:22" x14ac:dyDescent="0.2">
      <c r="T1352" s="27"/>
      <c r="U1352" s="28"/>
      <c r="V1352" s="28"/>
    </row>
    <row r="1353" spans="20:22" x14ac:dyDescent="0.2">
      <c r="T1353" s="27"/>
      <c r="U1353" s="28"/>
      <c r="V1353" s="28"/>
    </row>
    <row r="1354" spans="20:22" x14ac:dyDescent="0.2">
      <c r="T1354" s="27"/>
      <c r="U1354" s="28"/>
      <c r="V1354" s="28"/>
    </row>
    <row r="1355" spans="20:22" x14ac:dyDescent="0.2">
      <c r="T1355" s="27"/>
      <c r="U1355" s="28"/>
      <c r="V1355" s="28"/>
    </row>
    <row r="1356" spans="20:22" x14ac:dyDescent="0.2">
      <c r="T1356" s="27"/>
      <c r="U1356" s="28"/>
      <c r="V1356" s="28"/>
    </row>
    <row r="1357" spans="20:22" x14ac:dyDescent="0.2">
      <c r="T1357" s="27"/>
      <c r="U1357" s="28"/>
      <c r="V1357" s="28"/>
    </row>
    <row r="1358" spans="20:22" x14ac:dyDescent="0.2">
      <c r="T1358" s="27"/>
      <c r="U1358" s="28"/>
      <c r="V1358" s="28"/>
    </row>
    <row r="1359" spans="20:22" x14ac:dyDescent="0.2">
      <c r="T1359" s="27"/>
      <c r="U1359" s="28"/>
      <c r="V1359" s="28"/>
    </row>
    <row r="1360" spans="20:22" x14ac:dyDescent="0.2">
      <c r="T1360" s="27"/>
      <c r="U1360" s="28"/>
      <c r="V1360" s="28"/>
    </row>
    <row r="1361" spans="20:22" x14ac:dyDescent="0.2">
      <c r="T1361" s="27"/>
      <c r="U1361" s="28"/>
      <c r="V1361" s="28"/>
    </row>
    <row r="1362" spans="20:22" x14ac:dyDescent="0.2">
      <c r="T1362" s="27"/>
      <c r="U1362" s="28"/>
      <c r="V1362" s="28"/>
    </row>
    <row r="1363" spans="20:22" x14ac:dyDescent="0.2">
      <c r="T1363" s="27"/>
      <c r="U1363" s="28"/>
      <c r="V1363" s="28"/>
    </row>
    <row r="1364" spans="20:22" x14ac:dyDescent="0.2">
      <c r="T1364" s="27"/>
      <c r="U1364" s="28"/>
      <c r="V1364" s="28"/>
    </row>
    <row r="1365" spans="20:22" x14ac:dyDescent="0.2">
      <c r="T1365" s="27"/>
      <c r="U1365" s="28"/>
      <c r="V1365" s="28"/>
    </row>
    <row r="1366" spans="20:22" x14ac:dyDescent="0.2">
      <c r="T1366" s="27"/>
      <c r="U1366" s="28"/>
      <c r="V1366" s="28"/>
    </row>
    <row r="1367" spans="20:22" x14ac:dyDescent="0.2">
      <c r="T1367" s="27"/>
      <c r="U1367" s="28"/>
      <c r="V1367" s="28"/>
    </row>
    <row r="1368" spans="20:22" x14ac:dyDescent="0.2">
      <c r="T1368" s="27"/>
      <c r="U1368" s="28"/>
      <c r="V1368" s="28"/>
    </row>
    <row r="1369" spans="20:22" x14ac:dyDescent="0.2">
      <c r="T1369" s="27"/>
      <c r="U1369" s="28"/>
      <c r="V1369" s="28"/>
    </row>
    <row r="1370" spans="20:22" x14ac:dyDescent="0.2">
      <c r="T1370" s="27"/>
      <c r="U1370" s="28"/>
      <c r="V1370" s="28"/>
    </row>
    <row r="1371" spans="20:22" x14ac:dyDescent="0.2">
      <c r="T1371" s="27"/>
      <c r="U1371" s="28"/>
      <c r="V1371" s="28"/>
    </row>
    <row r="1372" spans="20:22" x14ac:dyDescent="0.2">
      <c r="T1372" s="27"/>
      <c r="U1372" s="28"/>
      <c r="V1372" s="28"/>
    </row>
    <row r="1373" spans="20:22" x14ac:dyDescent="0.2">
      <c r="T1373" s="27"/>
      <c r="U1373" s="28"/>
      <c r="V1373" s="28"/>
    </row>
    <row r="1374" spans="20:22" x14ac:dyDescent="0.2">
      <c r="T1374" s="27"/>
      <c r="U1374" s="28"/>
      <c r="V1374" s="28"/>
    </row>
    <row r="1375" spans="20:22" x14ac:dyDescent="0.2">
      <c r="T1375" s="27"/>
      <c r="U1375" s="28"/>
      <c r="V1375" s="28"/>
    </row>
    <row r="1376" spans="20:22" x14ac:dyDescent="0.2">
      <c r="T1376" s="27"/>
      <c r="U1376" s="28"/>
      <c r="V1376" s="28"/>
    </row>
    <row r="1377" spans="20:22" x14ac:dyDescent="0.2">
      <c r="T1377" s="27"/>
      <c r="U1377" s="28"/>
      <c r="V1377" s="28"/>
    </row>
    <row r="1378" spans="20:22" x14ac:dyDescent="0.2">
      <c r="T1378" s="27"/>
      <c r="U1378" s="28"/>
      <c r="V1378" s="28"/>
    </row>
    <row r="1379" spans="20:22" x14ac:dyDescent="0.2">
      <c r="T1379" s="27"/>
      <c r="U1379" s="28"/>
      <c r="V1379" s="28"/>
    </row>
    <row r="1380" spans="20:22" x14ac:dyDescent="0.2">
      <c r="T1380" s="27"/>
      <c r="U1380" s="28"/>
      <c r="V1380" s="28"/>
    </row>
    <row r="1381" spans="20:22" x14ac:dyDescent="0.2">
      <c r="T1381" s="27"/>
      <c r="U1381" s="28"/>
      <c r="V1381" s="28"/>
    </row>
    <row r="1382" spans="20:22" x14ac:dyDescent="0.2">
      <c r="T1382" s="27"/>
      <c r="U1382" s="28"/>
      <c r="V1382" s="28"/>
    </row>
    <row r="1383" spans="20:22" x14ac:dyDescent="0.2">
      <c r="T1383" s="27"/>
      <c r="U1383" s="28"/>
      <c r="V1383" s="28"/>
    </row>
    <row r="1384" spans="20:22" x14ac:dyDescent="0.2">
      <c r="T1384" s="27"/>
      <c r="U1384" s="28"/>
      <c r="V1384" s="28"/>
    </row>
    <row r="1385" spans="20:22" x14ac:dyDescent="0.2">
      <c r="T1385" s="27"/>
      <c r="U1385" s="28"/>
      <c r="V1385" s="28"/>
    </row>
    <row r="1386" spans="20:22" x14ac:dyDescent="0.2">
      <c r="T1386" s="27"/>
      <c r="U1386" s="28"/>
      <c r="V1386" s="28"/>
    </row>
    <row r="1387" spans="20:22" x14ac:dyDescent="0.2">
      <c r="T1387" s="27"/>
      <c r="U1387" s="28"/>
      <c r="V1387" s="28"/>
    </row>
    <row r="1388" spans="20:22" x14ac:dyDescent="0.2">
      <c r="T1388" s="27"/>
      <c r="U1388" s="28"/>
      <c r="V1388" s="28"/>
    </row>
    <row r="1389" spans="20:22" x14ac:dyDescent="0.2">
      <c r="T1389" s="27"/>
      <c r="U1389" s="28"/>
      <c r="V1389" s="28"/>
    </row>
    <row r="1390" spans="20:22" x14ac:dyDescent="0.2">
      <c r="T1390" s="27"/>
      <c r="U1390" s="28"/>
      <c r="V1390" s="28"/>
    </row>
    <row r="1391" spans="20:22" x14ac:dyDescent="0.2">
      <c r="T1391" s="27"/>
      <c r="U1391" s="28"/>
      <c r="V1391" s="28"/>
    </row>
    <row r="1392" spans="20:22" x14ac:dyDescent="0.2">
      <c r="T1392" s="27"/>
      <c r="U1392" s="28"/>
      <c r="V1392" s="28"/>
    </row>
    <row r="1393" spans="20:22" x14ac:dyDescent="0.2">
      <c r="T1393" s="27"/>
      <c r="U1393" s="28"/>
      <c r="V1393" s="28"/>
    </row>
    <row r="1394" spans="20:22" x14ac:dyDescent="0.2">
      <c r="T1394" s="27"/>
      <c r="U1394" s="28"/>
      <c r="V1394" s="28"/>
    </row>
    <row r="1395" spans="20:22" x14ac:dyDescent="0.2">
      <c r="T1395" s="27"/>
      <c r="U1395" s="28"/>
      <c r="V1395" s="28"/>
    </row>
    <row r="1396" spans="20:22" x14ac:dyDescent="0.2">
      <c r="T1396" s="27"/>
      <c r="U1396" s="28"/>
      <c r="V1396" s="28"/>
    </row>
    <row r="1397" spans="20:22" x14ac:dyDescent="0.2">
      <c r="T1397" s="27"/>
      <c r="U1397" s="28"/>
      <c r="V1397" s="28"/>
    </row>
    <row r="1398" spans="20:22" x14ac:dyDescent="0.2">
      <c r="T1398" s="27"/>
      <c r="U1398" s="28"/>
      <c r="V1398" s="28"/>
    </row>
    <row r="1399" spans="20:22" x14ac:dyDescent="0.2">
      <c r="T1399" s="27"/>
      <c r="U1399" s="28"/>
      <c r="V1399" s="28"/>
    </row>
    <row r="1400" spans="20:22" x14ac:dyDescent="0.2">
      <c r="T1400" s="27"/>
      <c r="U1400" s="28"/>
      <c r="V1400" s="28"/>
    </row>
    <row r="1401" spans="20:22" x14ac:dyDescent="0.2">
      <c r="T1401" s="27"/>
      <c r="U1401" s="28"/>
      <c r="V1401" s="28"/>
    </row>
    <row r="1402" spans="20:22" x14ac:dyDescent="0.2">
      <c r="T1402" s="27"/>
      <c r="U1402" s="28"/>
      <c r="V1402" s="28"/>
    </row>
    <row r="1403" spans="20:22" x14ac:dyDescent="0.2">
      <c r="T1403" s="27"/>
      <c r="U1403" s="28"/>
      <c r="V1403" s="28"/>
    </row>
    <row r="1404" spans="20:22" x14ac:dyDescent="0.2">
      <c r="T1404" s="27"/>
      <c r="U1404" s="28"/>
      <c r="V1404" s="28"/>
    </row>
    <row r="1405" spans="20:22" x14ac:dyDescent="0.2">
      <c r="T1405" s="27"/>
      <c r="U1405" s="28"/>
      <c r="V1405" s="28"/>
    </row>
    <row r="1406" spans="20:22" x14ac:dyDescent="0.2">
      <c r="T1406" s="27"/>
      <c r="U1406" s="28"/>
      <c r="V1406" s="28"/>
    </row>
    <row r="1407" spans="20:22" x14ac:dyDescent="0.2">
      <c r="T1407" s="27"/>
      <c r="U1407" s="28"/>
      <c r="V1407" s="28"/>
    </row>
    <row r="1408" spans="20:22" x14ac:dyDescent="0.2">
      <c r="T1408" s="27"/>
      <c r="U1408" s="28"/>
      <c r="V1408" s="28"/>
    </row>
    <row r="1409" spans="20:22" x14ac:dyDescent="0.2">
      <c r="T1409" s="27"/>
      <c r="U1409" s="28"/>
      <c r="V1409" s="28"/>
    </row>
    <row r="1410" spans="20:22" x14ac:dyDescent="0.2">
      <c r="T1410" s="27"/>
      <c r="U1410" s="28"/>
      <c r="V1410" s="28"/>
    </row>
    <row r="1411" spans="20:22" x14ac:dyDescent="0.2">
      <c r="T1411" s="27"/>
      <c r="U1411" s="28"/>
      <c r="V1411" s="28"/>
    </row>
    <row r="1412" spans="20:22" x14ac:dyDescent="0.2">
      <c r="T1412" s="27"/>
      <c r="U1412" s="28"/>
      <c r="V1412" s="28"/>
    </row>
    <row r="1413" spans="20:22" x14ac:dyDescent="0.2">
      <c r="T1413" s="27"/>
      <c r="U1413" s="28"/>
      <c r="V1413" s="28"/>
    </row>
    <row r="1414" spans="20:22" x14ac:dyDescent="0.2">
      <c r="T1414" s="27"/>
      <c r="U1414" s="28"/>
      <c r="V1414" s="28"/>
    </row>
    <row r="1415" spans="20:22" x14ac:dyDescent="0.2">
      <c r="T1415" s="27"/>
      <c r="U1415" s="28"/>
      <c r="V1415" s="28"/>
    </row>
    <row r="1416" spans="20:22" x14ac:dyDescent="0.2">
      <c r="T1416" s="27"/>
      <c r="U1416" s="28"/>
      <c r="V1416" s="28"/>
    </row>
    <row r="1417" spans="20:22" x14ac:dyDescent="0.2">
      <c r="T1417" s="27"/>
      <c r="U1417" s="28"/>
      <c r="V1417" s="28"/>
    </row>
    <row r="1418" spans="20:22" x14ac:dyDescent="0.2">
      <c r="T1418" s="27"/>
      <c r="U1418" s="28"/>
      <c r="V1418" s="28"/>
    </row>
    <row r="1419" spans="20:22" x14ac:dyDescent="0.2">
      <c r="T1419" s="27"/>
      <c r="U1419" s="28"/>
      <c r="V1419" s="28"/>
    </row>
    <row r="1420" spans="20:22" x14ac:dyDescent="0.2">
      <c r="T1420" s="27"/>
      <c r="U1420" s="28"/>
      <c r="V1420" s="28"/>
    </row>
    <row r="1421" spans="20:22" x14ac:dyDescent="0.2">
      <c r="T1421" s="27"/>
      <c r="U1421" s="28"/>
      <c r="V1421" s="28"/>
    </row>
    <row r="1422" spans="20:22" x14ac:dyDescent="0.2">
      <c r="T1422" s="27"/>
      <c r="U1422" s="28"/>
      <c r="V1422" s="28"/>
    </row>
    <row r="1423" spans="20:22" x14ac:dyDescent="0.2">
      <c r="T1423" s="27"/>
      <c r="U1423" s="28"/>
      <c r="V1423" s="28"/>
    </row>
    <row r="1424" spans="20:22" x14ac:dyDescent="0.2">
      <c r="T1424" s="27"/>
      <c r="U1424" s="28"/>
      <c r="V1424" s="28"/>
    </row>
    <row r="1425" spans="20:22" x14ac:dyDescent="0.2">
      <c r="T1425" s="27"/>
      <c r="U1425" s="28"/>
      <c r="V1425" s="28"/>
    </row>
    <row r="1426" spans="20:22" x14ac:dyDescent="0.2">
      <c r="T1426" s="27"/>
      <c r="U1426" s="28"/>
      <c r="V1426" s="28"/>
    </row>
    <row r="1427" spans="20:22" x14ac:dyDescent="0.2">
      <c r="T1427" s="27"/>
      <c r="U1427" s="28"/>
      <c r="V1427" s="28"/>
    </row>
    <row r="1428" spans="20:22" x14ac:dyDescent="0.2">
      <c r="T1428" s="27"/>
      <c r="U1428" s="28"/>
      <c r="V1428" s="28"/>
    </row>
    <row r="1429" spans="20:22" x14ac:dyDescent="0.2">
      <c r="T1429" s="27"/>
      <c r="U1429" s="28"/>
      <c r="V1429" s="28"/>
    </row>
    <row r="1430" spans="20:22" x14ac:dyDescent="0.2">
      <c r="T1430" s="27"/>
      <c r="U1430" s="28"/>
      <c r="V1430" s="28"/>
    </row>
    <row r="1431" spans="20:22" x14ac:dyDescent="0.2">
      <c r="T1431" s="27"/>
      <c r="U1431" s="28"/>
      <c r="V1431" s="28"/>
    </row>
    <row r="1432" spans="20:22" x14ac:dyDescent="0.2">
      <c r="T1432" s="27"/>
      <c r="U1432" s="28"/>
      <c r="V1432" s="28"/>
    </row>
    <row r="1433" spans="20:22" x14ac:dyDescent="0.2">
      <c r="T1433" s="27"/>
      <c r="U1433" s="28"/>
      <c r="V1433" s="28"/>
    </row>
    <row r="1434" spans="20:22" x14ac:dyDescent="0.2">
      <c r="T1434" s="27"/>
      <c r="U1434" s="28"/>
      <c r="V1434" s="28"/>
    </row>
    <row r="1435" spans="20:22" x14ac:dyDescent="0.2">
      <c r="T1435" s="27"/>
      <c r="U1435" s="28"/>
      <c r="V1435" s="28"/>
    </row>
    <row r="1436" spans="20:22" x14ac:dyDescent="0.2">
      <c r="T1436" s="27"/>
      <c r="U1436" s="28"/>
      <c r="V1436" s="28"/>
    </row>
    <row r="1437" spans="20:22" x14ac:dyDescent="0.2">
      <c r="T1437" s="27"/>
      <c r="U1437" s="28"/>
      <c r="V1437" s="28"/>
    </row>
    <row r="1438" spans="20:22" x14ac:dyDescent="0.2">
      <c r="T1438" s="27"/>
      <c r="U1438" s="28"/>
      <c r="V1438" s="28"/>
    </row>
    <row r="1439" spans="20:22" x14ac:dyDescent="0.2">
      <c r="T1439" s="27"/>
      <c r="U1439" s="28"/>
      <c r="V1439" s="28"/>
    </row>
    <row r="1440" spans="20:22" x14ac:dyDescent="0.2">
      <c r="T1440" s="27"/>
      <c r="U1440" s="28"/>
      <c r="V1440" s="28"/>
    </row>
    <row r="1441" spans="20:22" x14ac:dyDescent="0.2">
      <c r="T1441" s="27"/>
      <c r="U1441" s="28"/>
      <c r="V1441" s="28"/>
    </row>
    <row r="1442" spans="20:22" x14ac:dyDescent="0.2">
      <c r="T1442" s="27"/>
      <c r="U1442" s="28"/>
      <c r="V1442" s="28"/>
    </row>
    <row r="1443" spans="20:22" x14ac:dyDescent="0.2">
      <c r="T1443" s="27"/>
      <c r="U1443" s="28"/>
      <c r="V1443" s="28"/>
    </row>
    <row r="1444" spans="20:22" x14ac:dyDescent="0.2">
      <c r="T1444" s="27"/>
      <c r="U1444" s="28"/>
      <c r="V1444" s="28"/>
    </row>
    <row r="1445" spans="20:22" x14ac:dyDescent="0.2">
      <c r="T1445" s="27"/>
      <c r="U1445" s="28"/>
      <c r="V1445" s="28"/>
    </row>
    <row r="1446" spans="20:22" x14ac:dyDescent="0.2">
      <c r="T1446" s="27"/>
      <c r="U1446" s="28"/>
      <c r="V1446" s="28"/>
    </row>
    <row r="1447" spans="20:22" x14ac:dyDescent="0.2">
      <c r="T1447" s="27"/>
      <c r="U1447" s="28"/>
      <c r="V1447" s="28"/>
    </row>
    <row r="1448" spans="20:22" x14ac:dyDescent="0.2">
      <c r="T1448" s="27"/>
      <c r="U1448" s="28"/>
      <c r="V1448" s="28"/>
    </row>
    <row r="1449" spans="20:22" x14ac:dyDescent="0.2">
      <c r="T1449" s="27"/>
      <c r="U1449" s="28"/>
      <c r="V1449" s="28"/>
    </row>
    <row r="1450" spans="20:22" x14ac:dyDescent="0.2">
      <c r="T1450" s="27"/>
      <c r="U1450" s="28"/>
      <c r="V1450" s="28"/>
    </row>
    <row r="1451" spans="20:22" x14ac:dyDescent="0.2">
      <c r="T1451" s="27"/>
      <c r="U1451" s="28"/>
      <c r="V1451" s="28"/>
    </row>
    <row r="1452" spans="20:22" x14ac:dyDescent="0.2">
      <c r="T1452" s="27"/>
      <c r="U1452" s="28"/>
      <c r="V1452" s="28"/>
    </row>
    <row r="1453" spans="20:22" x14ac:dyDescent="0.2">
      <c r="T1453" s="27"/>
      <c r="U1453" s="28"/>
      <c r="V1453" s="28"/>
    </row>
    <row r="1454" spans="20:22" x14ac:dyDescent="0.2">
      <c r="T1454" s="27"/>
      <c r="U1454" s="28"/>
      <c r="V1454" s="28"/>
    </row>
    <row r="1455" spans="20:22" x14ac:dyDescent="0.2">
      <c r="T1455" s="27"/>
      <c r="U1455" s="28"/>
      <c r="V1455" s="28"/>
    </row>
    <row r="1456" spans="20:22" x14ac:dyDescent="0.2">
      <c r="T1456" s="27"/>
      <c r="U1456" s="28"/>
      <c r="V1456" s="28"/>
    </row>
    <row r="1457" spans="20:22" x14ac:dyDescent="0.2">
      <c r="T1457" s="27"/>
      <c r="U1457" s="28"/>
      <c r="V1457" s="28"/>
    </row>
    <row r="1458" spans="20:22" x14ac:dyDescent="0.2">
      <c r="T1458" s="27"/>
      <c r="U1458" s="28"/>
      <c r="V1458" s="28"/>
    </row>
    <row r="1459" spans="20:22" x14ac:dyDescent="0.2">
      <c r="T1459" s="27"/>
      <c r="U1459" s="28"/>
      <c r="V1459" s="28"/>
    </row>
    <row r="1460" spans="20:22" x14ac:dyDescent="0.2">
      <c r="T1460" s="27"/>
      <c r="U1460" s="28"/>
      <c r="V1460" s="28"/>
    </row>
    <row r="1461" spans="20:22" x14ac:dyDescent="0.2">
      <c r="T1461" s="27"/>
      <c r="U1461" s="28"/>
      <c r="V1461" s="28"/>
    </row>
    <row r="1462" spans="20:22" x14ac:dyDescent="0.2">
      <c r="T1462" s="27"/>
      <c r="U1462" s="28"/>
      <c r="V1462" s="28"/>
    </row>
    <row r="1463" spans="20:22" x14ac:dyDescent="0.2">
      <c r="T1463" s="27"/>
      <c r="U1463" s="28"/>
      <c r="V1463" s="28"/>
    </row>
    <row r="1464" spans="20:22" x14ac:dyDescent="0.2">
      <c r="T1464" s="27"/>
      <c r="U1464" s="28"/>
      <c r="V1464" s="28"/>
    </row>
    <row r="1465" spans="20:22" x14ac:dyDescent="0.2">
      <c r="T1465" s="27"/>
      <c r="U1465" s="28"/>
      <c r="V1465" s="28"/>
    </row>
    <row r="1466" spans="20:22" x14ac:dyDescent="0.2">
      <c r="T1466" s="27"/>
      <c r="U1466" s="28"/>
      <c r="V1466" s="28"/>
    </row>
    <row r="1467" spans="20:22" x14ac:dyDescent="0.2">
      <c r="T1467" s="27"/>
      <c r="U1467" s="28"/>
      <c r="V1467" s="28"/>
    </row>
    <row r="1468" spans="20:22" x14ac:dyDescent="0.2">
      <c r="T1468" s="27"/>
      <c r="U1468" s="28"/>
      <c r="V1468" s="28"/>
    </row>
    <row r="1469" spans="20:22" x14ac:dyDescent="0.2">
      <c r="T1469" s="27"/>
      <c r="U1469" s="28"/>
      <c r="V1469" s="28"/>
    </row>
    <row r="1470" spans="20:22" x14ac:dyDescent="0.2">
      <c r="T1470" s="27"/>
      <c r="U1470" s="28"/>
      <c r="V1470" s="28"/>
    </row>
    <row r="1471" spans="20:22" x14ac:dyDescent="0.2">
      <c r="T1471" s="27"/>
      <c r="U1471" s="28"/>
      <c r="V1471" s="28"/>
    </row>
    <row r="1472" spans="20:22" x14ac:dyDescent="0.2">
      <c r="T1472" s="27"/>
      <c r="U1472" s="28"/>
      <c r="V1472" s="28"/>
    </row>
    <row r="1473" spans="20:22" x14ac:dyDescent="0.2">
      <c r="T1473" s="27"/>
      <c r="U1473" s="28"/>
      <c r="V1473" s="28"/>
    </row>
    <row r="1474" spans="20:22" x14ac:dyDescent="0.2">
      <c r="T1474" s="27"/>
      <c r="U1474" s="28"/>
      <c r="V1474" s="28"/>
    </row>
    <row r="1475" spans="20:22" x14ac:dyDescent="0.2">
      <c r="T1475" s="27"/>
      <c r="U1475" s="28"/>
      <c r="V1475" s="28"/>
    </row>
    <row r="1476" spans="20:22" x14ac:dyDescent="0.2">
      <c r="T1476" s="27"/>
      <c r="U1476" s="28"/>
      <c r="V1476" s="28"/>
    </row>
    <row r="1477" spans="20:22" x14ac:dyDescent="0.2">
      <c r="T1477" s="27"/>
      <c r="U1477" s="28"/>
      <c r="V1477" s="28"/>
    </row>
    <row r="1478" spans="20:22" x14ac:dyDescent="0.2">
      <c r="T1478" s="27"/>
      <c r="U1478" s="28"/>
      <c r="V1478" s="28"/>
    </row>
    <row r="1479" spans="20:22" x14ac:dyDescent="0.2">
      <c r="T1479" s="27"/>
      <c r="U1479" s="28"/>
      <c r="V1479" s="28"/>
    </row>
    <row r="1480" spans="20:22" x14ac:dyDescent="0.2">
      <c r="T1480" s="27"/>
      <c r="U1480" s="28"/>
      <c r="V1480" s="28"/>
    </row>
    <row r="1481" spans="20:22" x14ac:dyDescent="0.2">
      <c r="T1481" s="27"/>
      <c r="U1481" s="28"/>
      <c r="V1481" s="28"/>
    </row>
    <row r="1482" spans="20:22" x14ac:dyDescent="0.2">
      <c r="T1482" s="27"/>
      <c r="U1482" s="28"/>
      <c r="V1482" s="28"/>
    </row>
    <row r="1483" spans="20:22" x14ac:dyDescent="0.2">
      <c r="T1483" s="27"/>
      <c r="U1483" s="28"/>
      <c r="V1483" s="28"/>
    </row>
    <row r="1484" spans="20:22" x14ac:dyDescent="0.2">
      <c r="T1484" s="27"/>
      <c r="U1484" s="28"/>
      <c r="V1484" s="28"/>
    </row>
    <row r="1485" spans="20:22" x14ac:dyDescent="0.2">
      <c r="T1485" s="27"/>
      <c r="U1485" s="28"/>
      <c r="V1485" s="28"/>
    </row>
    <row r="1486" spans="20:22" x14ac:dyDescent="0.2">
      <c r="T1486" s="27"/>
      <c r="U1486" s="28"/>
      <c r="V1486" s="28"/>
    </row>
    <row r="1487" spans="20:22" x14ac:dyDescent="0.2">
      <c r="T1487" s="27"/>
      <c r="U1487" s="28"/>
      <c r="V1487" s="28"/>
    </row>
    <row r="1488" spans="20:22" x14ac:dyDescent="0.2">
      <c r="T1488" s="27"/>
      <c r="U1488" s="28"/>
      <c r="V1488" s="28"/>
    </row>
    <row r="1489" spans="20:22" x14ac:dyDescent="0.2">
      <c r="T1489" s="27"/>
      <c r="U1489" s="28"/>
      <c r="V1489" s="28"/>
    </row>
    <row r="1490" spans="20:22" x14ac:dyDescent="0.2">
      <c r="T1490" s="27"/>
      <c r="U1490" s="28"/>
      <c r="V1490" s="28"/>
    </row>
    <row r="1491" spans="20:22" x14ac:dyDescent="0.2">
      <c r="T1491" s="27"/>
      <c r="U1491" s="28"/>
      <c r="V1491" s="28"/>
    </row>
    <row r="1492" spans="20:22" x14ac:dyDescent="0.2">
      <c r="T1492" s="27"/>
      <c r="U1492" s="28"/>
      <c r="V1492" s="28"/>
    </row>
    <row r="1493" spans="20:22" x14ac:dyDescent="0.2">
      <c r="T1493" s="27"/>
      <c r="U1493" s="28"/>
      <c r="V1493" s="28"/>
    </row>
    <row r="1494" spans="20:22" x14ac:dyDescent="0.2">
      <c r="T1494" s="27"/>
      <c r="U1494" s="28"/>
      <c r="V1494" s="28"/>
    </row>
    <row r="1495" spans="20:22" x14ac:dyDescent="0.2">
      <c r="T1495" s="27"/>
      <c r="U1495" s="28"/>
      <c r="V1495" s="28"/>
    </row>
    <row r="1496" spans="20:22" x14ac:dyDescent="0.2">
      <c r="T1496" s="27"/>
      <c r="U1496" s="28"/>
      <c r="V1496" s="28"/>
    </row>
    <row r="1497" spans="20:22" x14ac:dyDescent="0.2">
      <c r="T1497" s="27"/>
      <c r="U1497" s="28"/>
      <c r="V1497" s="28"/>
    </row>
    <row r="1498" spans="20:22" x14ac:dyDescent="0.2">
      <c r="T1498" s="27"/>
      <c r="U1498" s="28"/>
      <c r="V1498" s="28"/>
    </row>
    <row r="1499" spans="20:22" x14ac:dyDescent="0.2">
      <c r="T1499" s="27"/>
      <c r="U1499" s="28"/>
      <c r="V1499" s="28"/>
    </row>
    <row r="1500" spans="20:22" x14ac:dyDescent="0.2">
      <c r="T1500" s="27"/>
      <c r="U1500" s="28"/>
      <c r="V1500" s="28"/>
    </row>
    <row r="1501" spans="20:22" x14ac:dyDescent="0.2">
      <c r="T1501" s="27"/>
      <c r="U1501" s="28"/>
      <c r="V1501" s="28"/>
    </row>
    <row r="1502" spans="20:22" x14ac:dyDescent="0.2">
      <c r="T1502" s="27"/>
      <c r="U1502" s="28"/>
      <c r="V1502" s="28"/>
    </row>
    <row r="1503" spans="20:22" x14ac:dyDescent="0.2">
      <c r="T1503" s="27"/>
      <c r="U1503" s="28"/>
      <c r="V1503" s="28"/>
    </row>
    <row r="1504" spans="20:22" x14ac:dyDescent="0.2">
      <c r="T1504" s="27"/>
      <c r="U1504" s="28"/>
      <c r="V1504" s="28"/>
    </row>
    <row r="1505" spans="20:22" x14ac:dyDescent="0.2">
      <c r="T1505" s="27"/>
      <c r="U1505" s="28"/>
      <c r="V1505" s="28"/>
    </row>
    <row r="1506" spans="20:22" x14ac:dyDescent="0.2">
      <c r="T1506" s="27"/>
      <c r="U1506" s="28"/>
      <c r="V1506" s="28"/>
    </row>
    <row r="1507" spans="20:22" x14ac:dyDescent="0.2">
      <c r="T1507" s="27"/>
      <c r="U1507" s="28"/>
      <c r="V1507" s="28"/>
    </row>
    <row r="1508" spans="20:22" x14ac:dyDescent="0.2">
      <c r="T1508" s="27"/>
      <c r="U1508" s="28"/>
      <c r="V1508" s="28"/>
    </row>
    <row r="1509" spans="20:22" x14ac:dyDescent="0.2">
      <c r="T1509" s="27"/>
      <c r="U1509" s="28"/>
      <c r="V1509" s="28"/>
    </row>
    <row r="1510" spans="20:22" x14ac:dyDescent="0.2">
      <c r="T1510" s="27"/>
      <c r="U1510" s="28"/>
      <c r="V1510" s="28"/>
    </row>
    <row r="1511" spans="20:22" x14ac:dyDescent="0.2">
      <c r="T1511" s="27"/>
      <c r="U1511" s="28"/>
      <c r="V1511" s="28"/>
    </row>
    <row r="1512" spans="20:22" x14ac:dyDescent="0.2">
      <c r="T1512" s="27"/>
      <c r="U1512" s="28"/>
      <c r="V1512" s="28"/>
    </row>
    <row r="1513" spans="20:22" x14ac:dyDescent="0.2">
      <c r="T1513" s="27"/>
      <c r="U1513" s="28"/>
      <c r="V1513" s="28"/>
    </row>
    <row r="1514" spans="20:22" x14ac:dyDescent="0.2">
      <c r="T1514" s="27"/>
      <c r="U1514" s="28"/>
      <c r="V1514" s="28"/>
    </row>
    <row r="1515" spans="20:22" x14ac:dyDescent="0.2">
      <c r="T1515" s="27"/>
      <c r="U1515" s="28"/>
      <c r="V1515" s="28"/>
    </row>
    <row r="1516" spans="20:22" x14ac:dyDescent="0.2">
      <c r="T1516" s="27"/>
      <c r="U1516" s="28"/>
      <c r="V1516" s="28"/>
    </row>
    <row r="1517" spans="20:22" x14ac:dyDescent="0.2">
      <c r="T1517" s="27"/>
      <c r="U1517" s="28"/>
      <c r="V1517" s="28"/>
    </row>
    <row r="1518" spans="20:22" x14ac:dyDescent="0.2">
      <c r="T1518" s="27"/>
      <c r="U1518" s="28"/>
      <c r="V1518" s="28"/>
    </row>
    <row r="1519" spans="20:22" x14ac:dyDescent="0.2">
      <c r="T1519" s="27"/>
      <c r="U1519" s="28"/>
      <c r="V1519" s="28"/>
    </row>
    <row r="1520" spans="20:22" x14ac:dyDescent="0.2">
      <c r="T1520" s="27"/>
      <c r="U1520" s="28"/>
      <c r="V1520" s="28"/>
    </row>
    <row r="1521" spans="20:22" x14ac:dyDescent="0.2">
      <c r="T1521" s="27"/>
      <c r="U1521" s="28"/>
      <c r="V1521" s="28"/>
    </row>
    <row r="1522" spans="20:22" x14ac:dyDescent="0.2">
      <c r="T1522" s="27"/>
      <c r="U1522" s="28"/>
      <c r="V1522" s="28"/>
    </row>
    <row r="1523" spans="20:22" x14ac:dyDescent="0.2">
      <c r="T1523" s="27"/>
      <c r="U1523" s="28"/>
      <c r="V1523" s="28"/>
    </row>
    <row r="1524" spans="20:22" x14ac:dyDescent="0.2">
      <c r="T1524" s="27"/>
      <c r="U1524" s="28"/>
      <c r="V1524" s="28"/>
    </row>
    <row r="1525" spans="20:22" x14ac:dyDescent="0.2">
      <c r="T1525" s="27"/>
      <c r="U1525" s="28"/>
      <c r="V1525" s="28"/>
    </row>
    <row r="1526" spans="20:22" x14ac:dyDescent="0.2">
      <c r="T1526" s="27"/>
      <c r="U1526" s="28"/>
      <c r="V1526" s="28"/>
    </row>
    <row r="1527" spans="20:22" x14ac:dyDescent="0.2">
      <c r="T1527" s="27"/>
      <c r="U1527" s="28"/>
      <c r="V1527" s="28"/>
    </row>
    <row r="1528" spans="20:22" x14ac:dyDescent="0.2">
      <c r="T1528" s="27"/>
      <c r="U1528" s="28"/>
      <c r="V1528" s="28"/>
    </row>
    <row r="1529" spans="20:22" x14ac:dyDescent="0.2">
      <c r="T1529" s="27"/>
      <c r="U1529" s="28"/>
      <c r="V1529" s="28"/>
    </row>
    <row r="1530" spans="20:22" x14ac:dyDescent="0.2">
      <c r="T1530" s="27"/>
      <c r="U1530" s="28"/>
      <c r="V1530" s="28"/>
    </row>
    <row r="1531" spans="20:22" x14ac:dyDescent="0.2">
      <c r="T1531" s="27"/>
      <c r="U1531" s="28"/>
      <c r="V1531" s="28"/>
    </row>
    <row r="1532" spans="20:22" x14ac:dyDescent="0.2">
      <c r="T1532" s="27"/>
      <c r="U1532" s="28"/>
      <c r="V1532" s="28"/>
    </row>
    <row r="1533" spans="20:22" x14ac:dyDescent="0.2">
      <c r="T1533" s="27"/>
      <c r="U1533" s="28"/>
      <c r="V1533" s="28"/>
    </row>
    <row r="1534" spans="20:22" x14ac:dyDescent="0.2">
      <c r="T1534" s="27"/>
      <c r="U1534" s="28"/>
      <c r="V1534" s="28"/>
    </row>
    <row r="1535" spans="20:22" x14ac:dyDescent="0.2">
      <c r="T1535" s="27"/>
      <c r="U1535" s="28"/>
      <c r="V1535" s="28"/>
    </row>
    <row r="1536" spans="20:22" x14ac:dyDescent="0.2">
      <c r="T1536" s="27"/>
      <c r="U1536" s="28"/>
      <c r="V1536" s="28"/>
    </row>
    <row r="1537" spans="20:22" x14ac:dyDescent="0.2">
      <c r="T1537" s="27"/>
      <c r="U1537" s="28"/>
      <c r="V1537" s="28"/>
    </row>
    <row r="1538" spans="20:22" x14ac:dyDescent="0.2">
      <c r="T1538" s="27"/>
      <c r="U1538" s="28"/>
      <c r="V1538" s="28"/>
    </row>
    <row r="1539" spans="20:22" x14ac:dyDescent="0.2">
      <c r="T1539" s="27"/>
      <c r="U1539" s="28"/>
      <c r="V1539" s="28"/>
    </row>
    <row r="1540" spans="20:22" x14ac:dyDescent="0.2">
      <c r="T1540" s="27"/>
      <c r="U1540" s="28"/>
      <c r="V1540" s="28"/>
    </row>
    <row r="1541" spans="20:22" x14ac:dyDescent="0.2">
      <c r="T1541" s="27"/>
      <c r="U1541" s="28"/>
      <c r="V1541" s="28"/>
    </row>
    <row r="1542" spans="20:22" x14ac:dyDescent="0.2">
      <c r="T1542" s="27"/>
      <c r="U1542" s="28"/>
      <c r="V1542" s="28"/>
    </row>
    <row r="1543" spans="20:22" x14ac:dyDescent="0.2">
      <c r="T1543" s="27"/>
      <c r="U1543" s="28"/>
      <c r="V1543" s="28"/>
    </row>
    <row r="1544" spans="20:22" x14ac:dyDescent="0.2">
      <c r="T1544" s="27"/>
      <c r="U1544" s="28"/>
      <c r="V1544" s="28"/>
    </row>
    <row r="1545" spans="20:22" x14ac:dyDescent="0.2">
      <c r="T1545" s="27"/>
      <c r="U1545" s="28"/>
      <c r="V1545" s="28"/>
    </row>
    <row r="1546" spans="20:22" x14ac:dyDescent="0.2">
      <c r="T1546" s="27"/>
      <c r="U1546" s="28"/>
      <c r="V1546" s="28"/>
    </row>
    <row r="1547" spans="20:22" x14ac:dyDescent="0.2">
      <c r="T1547" s="27"/>
      <c r="U1547" s="28"/>
      <c r="V1547" s="28"/>
    </row>
    <row r="1548" spans="20:22" x14ac:dyDescent="0.2">
      <c r="T1548" s="27"/>
      <c r="U1548" s="28"/>
      <c r="V1548" s="28"/>
    </row>
    <row r="1549" spans="20:22" x14ac:dyDescent="0.2">
      <c r="T1549" s="27"/>
      <c r="U1549" s="28"/>
      <c r="V1549" s="28"/>
    </row>
    <row r="1550" spans="20:22" x14ac:dyDescent="0.2">
      <c r="T1550" s="27"/>
      <c r="U1550" s="28"/>
      <c r="V1550" s="28"/>
    </row>
    <row r="1551" spans="20:22" x14ac:dyDescent="0.2">
      <c r="T1551" s="27"/>
      <c r="U1551" s="28"/>
      <c r="V1551" s="28"/>
    </row>
    <row r="1552" spans="20:22" x14ac:dyDescent="0.2">
      <c r="T1552" s="27"/>
      <c r="U1552" s="28"/>
      <c r="V1552" s="28"/>
    </row>
    <row r="1553" spans="20:22" x14ac:dyDescent="0.2">
      <c r="T1553" s="27"/>
      <c r="U1553" s="28"/>
      <c r="V1553" s="28"/>
    </row>
    <row r="1554" spans="20:22" x14ac:dyDescent="0.2">
      <c r="T1554" s="27"/>
      <c r="U1554" s="28"/>
      <c r="V1554" s="28"/>
    </row>
    <row r="1555" spans="20:22" x14ac:dyDescent="0.2">
      <c r="T1555" s="27"/>
      <c r="U1555" s="28"/>
      <c r="V1555" s="28"/>
    </row>
    <row r="1556" spans="20:22" x14ac:dyDescent="0.2">
      <c r="T1556" s="27"/>
      <c r="U1556" s="28"/>
      <c r="V1556" s="28"/>
    </row>
    <row r="1557" spans="20:22" x14ac:dyDescent="0.2">
      <c r="T1557" s="27"/>
      <c r="U1557" s="28"/>
      <c r="V1557" s="28"/>
    </row>
    <row r="1558" spans="20:22" x14ac:dyDescent="0.2">
      <c r="T1558" s="27"/>
      <c r="U1558" s="28"/>
      <c r="V1558" s="28"/>
    </row>
    <row r="1559" spans="20:22" x14ac:dyDescent="0.2">
      <c r="T1559" s="27"/>
      <c r="U1559" s="28"/>
      <c r="V1559" s="28"/>
    </row>
    <row r="1560" spans="20:22" x14ac:dyDescent="0.2">
      <c r="T1560" s="27"/>
      <c r="U1560" s="28"/>
      <c r="V1560" s="28"/>
    </row>
    <row r="1561" spans="20:22" x14ac:dyDescent="0.2">
      <c r="T1561" s="27"/>
      <c r="U1561" s="28"/>
      <c r="V1561" s="28"/>
    </row>
    <row r="1562" spans="20:22" x14ac:dyDescent="0.2">
      <c r="T1562" s="27"/>
      <c r="U1562" s="28"/>
      <c r="V1562" s="28"/>
    </row>
    <row r="1563" spans="20:22" x14ac:dyDescent="0.2">
      <c r="T1563" s="27"/>
      <c r="U1563" s="28"/>
      <c r="V1563" s="28"/>
    </row>
    <row r="1564" spans="20:22" x14ac:dyDescent="0.2">
      <c r="T1564" s="27"/>
      <c r="U1564" s="28"/>
      <c r="V1564" s="28"/>
    </row>
    <row r="1565" spans="20:22" x14ac:dyDescent="0.2">
      <c r="T1565" s="27"/>
      <c r="U1565" s="28"/>
      <c r="V1565" s="28"/>
    </row>
    <row r="1566" spans="20:22" x14ac:dyDescent="0.2">
      <c r="T1566" s="27"/>
      <c r="U1566" s="28"/>
      <c r="V1566" s="28"/>
    </row>
    <row r="1567" spans="20:22" x14ac:dyDescent="0.2">
      <c r="T1567" s="27"/>
      <c r="U1567" s="28"/>
      <c r="V1567" s="28"/>
    </row>
    <row r="1568" spans="20:22" x14ac:dyDescent="0.2">
      <c r="T1568" s="27"/>
      <c r="U1568" s="28"/>
      <c r="V1568" s="28"/>
    </row>
    <row r="1569" spans="20:22" x14ac:dyDescent="0.2">
      <c r="T1569" s="27"/>
      <c r="U1569" s="28"/>
      <c r="V1569" s="28"/>
    </row>
    <row r="1570" spans="20:22" x14ac:dyDescent="0.2">
      <c r="T1570" s="27"/>
      <c r="U1570" s="28"/>
      <c r="V1570" s="28"/>
    </row>
    <row r="1571" spans="20:22" x14ac:dyDescent="0.2">
      <c r="T1571" s="27"/>
      <c r="U1571" s="28"/>
      <c r="V1571" s="28"/>
    </row>
    <row r="1572" spans="20:22" x14ac:dyDescent="0.2">
      <c r="T1572" s="27"/>
      <c r="U1572" s="28"/>
      <c r="V1572" s="28"/>
    </row>
    <row r="1573" spans="20:22" x14ac:dyDescent="0.2">
      <c r="T1573" s="27"/>
      <c r="U1573" s="28"/>
      <c r="V1573" s="28"/>
    </row>
    <row r="1574" spans="20:22" x14ac:dyDescent="0.2">
      <c r="T1574" s="27"/>
      <c r="U1574" s="28"/>
      <c r="V1574" s="28"/>
    </row>
    <row r="1575" spans="20:22" x14ac:dyDescent="0.2">
      <c r="T1575" s="27"/>
      <c r="U1575" s="28"/>
      <c r="V1575" s="28"/>
    </row>
    <row r="1576" spans="20:22" x14ac:dyDescent="0.2">
      <c r="T1576" s="27"/>
      <c r="U1576" s="28"/>
      <c r="V1576" s="28"/>
    </row>
    <row r="1577" spans="20:22" x14ac:dyDescent="0.2">
      <c r="T1577" s="27"/>
      <c r="U1577" s="28"/>
      <c r="V1577" s="28"/>
    </row>
    <row r="1578" spans="20:22" x14ac:dyDescent="0.2">
      <c r="T1578" s="27"/>
      <c r="U1578" s="28"/>
      <c r="V1578" s="28"/>
    </row>
    <row r="1579" spans="20:22" x14ac:dyDescent="0.2">
      <c r="T1579" s="27"/>
      <c r="U1579" s="28"/>
      <c r="V1579" s="28"/>
    </row>
    <row r="1580" spans="20:22" x14ac:dyDescent="0.2">
      <c r="T1580" s="27"/>
      <c r="U1580" s="28"/>
      <c r="V1580" s="28"/>
    </row>
    <row r="1581" spans="20:22" x14ac:dyDescent="0.2">
      <c r="T1581" s="27"/>
      <c r="U1581" s="28"/>
      <c r="V1581" s="28"/>
    </row>
    <row r="1582" spans="20:22" x14ac:dyDescent="0.2">
      <c r="T1582" s="27"/>
      <c r="U1582" s="28"/>
      <c r="V1582" s="28"/>
    </row>
    <row r="1583" spans="20:22" x14ac:dyDescent="0.2">
      <c r="T1583" s="27"/>
      <c r="U1583" s="28"/>
      <c r="V1583" s="28"/>
    </row>
    <row r="1584" spans="20:22" x14ac:dyDescent="0.2">
      <c r="T1584" s="27"/>
      <c r="U1584" s="28"/>
      <c r="V1584" s="28"/>
    </row>
    <row r="1585" spans="20:22" x14ac:dyDescent="0.2">
      <c r="T1585" s="27"/>
      <c r="U1585" s="28"/>
      <c r="V1585" s="28"/>
    </row>
    <row r="1586" spans="20:22" x14ac:dyDescent="0.2">
      <c r="T1586" s="27"/>
      <c r="U1586" s="28"/>
      <c r="V1586" s="28"/>
    </row>
    <row r="1587" spans="20:22" x14ac:dyDescent="0.2">
      <c r="T1587" s="27"/>
      <c r="U1587" s="28"/>
      <c r="V1587" s="28"/>
    </row>
    <row r="1588" spans="20:22" x14ac:dyDescent="0.2">
      <c r="T1588" s="27"/>
      <c r="U1588" s="28"/>
      <c r="V1588" s="28"/>
    </row>
    <row r="1589" spans="20:22" x14ac:dyDescent="0.2">
      <c r="T1589" s="27"/>
      <c r="U1589" s="28"/>
      <c r="V1589" s="28"/>
    </row>
    <row r="1590" spans="20:22" x14ac:dyDescent="0.2">
      <c r="T1590" s="27"/>
      <c r="U1590" s="28"/>
      <c r="V1590" s="28"/>
    </row>
    <row r="1591" spans="20:22" x14ac:dyDescent="0.2">
      <c r="T1591" s="27"/>
      <c r="U1591" s="28"/>
      <c r="V1591" s="28"/>
    </row>
    <row r="1592" spans="20:22" x14ac:dyDescent="0.2">
      <c r="T1592" s="27"/>
      <c r="U1592" s="28"/>
      <c r="V1592" s="28"/>
    </row>
    <row r="1593" spans="20:22" x14ac:dyDescent="0.2">
      <c r="T1593" s="27"/>
      <c r="U1593" s="28"/>
      <c r="V1593" s="28"/>
    </row>
    <row r="1594" spans="20:22" x14ac:dyDescent="0.2">
      <c r="T1594" s="27"/>
      <c r="U1594" s="28"/>
      <c r="V1594" s="28"/>
    </row>
    <row r="1595" spans="20:22" x14ac:dyDescent="0.2">
      <c r="T1595" s="27"/>
      <c r="U1595" s="28"/>
      <c r="V1595" s="28"/>
    </row>
    <row r="1596" spans="20:22" x14ac:dyDescent="0.2">
      <c r="T1596" s="27"/>
      <c r="U1596" s="28"/>
      <c r="V1596" s="28"/>
    </row>
    <row r="1597" spans="20:22" x14ac:dyDescent="0.2">
      <c r="T1597" s="27"/>
      <c r="U1597" s="28"/>
      <c r="V1597" s="28"/>
    </row>
    <row r="1598" spans="20:22" x14ac:dyDescent="0.2">
      <c r="T1598" s="27"/>
      <c r="U1598" s="28"/>
      <c r="V1598" s="28"/>
    </row>
    <row r="1599" spans="20:22" x14ac:dyDescent="0.2">
      <c r="T1599" s="27"/>
      <c r="U1599" s="28"/>
      <c r="V1599" s="28"/>
    </row>
    <row r="1600" spans="20:22" x14ac:dyDescent="0.2">
      <c r="T1600" s="27"/>
      <c r="U1600" s="28"/>
      <c r="V1600" s="28"/>
    </row>
    <row r="1601" spans="20:22" x14ac:dyDescent="0.2">
      <c r="T1601" s="27"/>
      <c r="U1601" s="28"/>
      <c r="V1601" s="28"/>
    </row>
    <row r="1602" spans="20:22" x14ac:dyDescent="0.2">
      <c r="T1602" s="27"/>
      <c r="U1602" s="28"/>
      <c r="V1602" s="28"/>
    </row>
    <row r="1603" spans="20:22" x14ac:dyDescent="0.2">
      <c r="T1603" s="27"/>
      <c r="U1603" s="28"/>
      <c r="V1603" s="28"/>
    </row>
    <row r="1604" spans="20:22" x14ac:dyDescent="0.2">
      <c r="T1604" s="27"/>
      <c r="U1604" s="28"/>
      <c r="V1604" s="28"/>
    </row>
    <row r="1605" spans="20:22" x14ac:dyDescent="0.2">
      <c r="T1605" s="27"/>
      <c r="U1605" s="28"/>
      <c r="V1605" s="28"/>
    </row>
    <row r="1606" spans="20:22" x14ac:dyDescent="0.2">
      <c r="T1606" s="27"/>
      <c r="U1606" s="28"/>
      <c r="V1606" s="28"/>
    </row>
    <row r="1607" spans="20:22" x14ac:dyDescent="0.2">
      <c r="T1607" s="27"/>
      <c r="U1607" s="28"/>
      <c r="V1607" s="28"/>
    </row>
    <row r="1608" spans="20:22" x14ac:dyDescent="0.2">
      <c r="T1608" s="27"/>
      <c r="U1608" s="28"/>
      <c r="V1608" s="28"/>
    </row>
    <row r="1609" spans="20:22" x14ac:dyDescent="0.2">
      <c r="T1609" s="27"/>
      <c r="U1609" s="28"/>
      <c r="V1609" s="28"/>
    </row>
    <row r="1610" spans="20:22" x14ac:dyDescent="0.2">
      <c r="T1610" s="27"/>
      <c r="U1610" s="28"/>
      <c r="V1610" s="28"/>
    </row>
    <row r="1611" spans="20:22" x14ac:dyDescent="0.2">
      <c r="T1611" s="27"/>
      <c r="U1611" s="28"/>
      <c r="V1611" s="28"/>
    </row>
    <row r="1612" spans="20:22" x14ac:dyDescent="0.2">
      <c r="T1612" s="27"/>
      <c r="U1612" s="28"/>
      <c r="V1612" s="28"/>
    </row>
    <row r="1613" spans="20:22" x14ac:dyDescent="0.2">
      <c r="T1613" s="27"/>
      <c r="U1613" s="28"/>
      <c r="V1613" s="28"/>
    </row>
    <row r="1614" spans="20:22" x14ac:dyDescent="0.2">
      <c r="T1614" s="27"/>
      <c r="U1614" s="28"/>
      <c r="V1614" s="28"/>
    </row>
    <row r="1615" spans="20:22" x14ac:dyDescent="0.2">
      <c r="T1615" s="27"/>
      <c r="U1615" s="28"/>
      <c r="V1615" s="28"/>
    </row>
    <row r="1616" spans="20:22" x14ac:dyDescent="0.2">
      <c r="T1616" s="27"/>
      <c r="U1616" s="28"/>
      <c r="V1616" s="28"/>
    </row>
    <row r="1617" spans="20:22" x14ac:dyDescent="0.2">
      <c r="T1617" s="27"/>
      <c r="U1617" s="28"/>
      <c r="V1617" s="28"/>
    </row>
    <row r="1618" spans="20:22" x14ac:dyDescent="0.2">
      <c r="T1618" s="27"/>
      <c r="U1618" s="28"/>
      <c r="V1618" s="28"/>
    </row>
    <row r="1619" spans="20:22" x14ac:dyDescent="0.2">
      <c r="T1619" s="27"/>
      <c r="U1619" s="28"/>
      <c r="V1619" s="28"/>
    </row>
    <row r="1620" spans="20:22" x14ac:dyDescent="0.2">
      <c r="T1620" s="27"/>
      <c r="U1620" s="28"/>
      <c r="V1620" s="28"/>
    </row>
    <row r="1621" spans="20:22" x14ac:dyDescent="0.2">
      <c r="T1621" s="27"/>
      <c r="U1621" s="28"/>
      <c r="V1621" s="28"/>
    </row>
    <row r="1622" spans="20:22" x14ac:dyDescent="0.2">
      <c r="T1622" s="27"/>
      <c r="U1622" s="28"/>
      <c r="V1622" s="28"/>
    </row>
    <row r="1623" spans="20:22" x14ac:dyDescent="0.2">
      <c r="T1623" s="27"/>
      <c r="U1623" s="28"/>
      <c r="V1623" s="28"/>
    </row>
    <row r="1624" spans="20:22" x14ac:dyDescent="0.2">
      <c r="T1624" s="27"/>
      <c r="U1624" s="28"/>
      <c r="V1624" s="28"/>
    </row>
    <row r="1625" spans="20:22" x14ac:dyDescent="0.2">
      <c r="T1625" s="27"/>
      <c r="U1625" s="28"/>
      <c r="V1625" s="28"/>
    </row>
    <row r="1626" spans="20:22" x14ac:dyDescent="0.2">
      <c r="T1626" s="27"/>
      <c r="U1626" s="28"/>
      <c r="V1626" s="28"/>
    </row>
    <row r="1627" spans="20:22" x14ac:dyDescent="0.2">
      <c r="T1627" s="27"/>
      <c r="U1627" s="28"/>
      <c r="V1627" s="28"/>
    </row>
    <row r="1628" spans="20:22" x14ac:dyDescent="0.2">
      <c r="T1628" s="27"/>
      <c r="U1628" s="28"/>
      <c r="V1628" s="28"/>
    </row>
    <row r="1629" spans="20:22" x14ac:dyDescent="0.2">
      <c r="T1629" s="27"/>
      <c r="U1629" s="28"/>
      <c r="V1629" s="28"/>
    </row>
    <row r="1630" spans="20:22" x14ac:dyDescent="0.2">
      <c r="T1630" s="27"/>
      <c r="U1630" s="28"/>
      <c r="V1630" s="28"/>
    </row>
    <row r="1631" spans="20:22" x14ac:dyDescent="0.2">
      <c r="T1631" s="27"/>
      <c r="U1631" s="28"/>
      <c r="V1631" s="28"/>
    </row>
    <row r="1632" spans="20:22" x14ac:dyDescent="0.2">
      <c r="T1632" s="27"/>
      <c r="U1632" s="28"/>
      <c r="V1632" s="28"/>
    </row>
    <row r="1633" spans="20:22" x14ac:dyDescent="0.2">
      <c r="T1633" s="27"/>
      <c r="U1633" s="28"/>
      <c r="V1633" s="28"/>
    </row>
    <row r="1634" spans="20:22" x14ac:dyDescent="0.2">
      <c r="T1634" s="27"/>
      <c r="U1634" s="28"/>
      <c r="V1634" s="28"/>
    </row>
    <row r="1635" spans="20:22" x14ac:dyDescent="0.2">
      <c r="T1635" s="27"/>
      <c r="U1635" s="28"/>
      <c r="V1635" s="28"/>
    </row>
    <row r="1636" spans="20:22" x14ac:dyDescent="0.2">
      <c r="T1636" s="27"/>
      <c r="U1636" s="28"/>
      <c r="V1636" s="28"/>
    </row>
    <row r="1637" spans="20:22" x14ac:dyDescent="0.2">
      <c r="T1637" s="27"/>
      <c r="U1637" s="28"/>
      <c r="V1637" s="28"/>
    </row>
    <row r="1638" spans="20:22" x14ac:dyDescent="0.2">
      <c r="T1638" s="27"/>
      <c r="U1638" s="28"/>
      <c r="V1638" s="28"/>
    </row>
    <row r="1639" spans="20:22" x14ac:dyDescent="0.2">
      <c r="T1639" s="27"/>
      <c r="U1639" s="28"/>
      <c r="V1639" s="28"/>
    </row>
    <row r="1640" spans="20:22" x14ac:dyDescent="0.2">
      <c r="T1640" s="27"/>
      <c r="U1640" s="28"/>
      <c r="V1640" s="28"/>
    </row>
    <row r="1641" spans="20:22" x14ac:dyDescent="0.2">
      <c r="T1641" s="27"/>
      <c r="U1641" s="28"/>
      <c r="V1641" s="28"/>
    </row>
    <row r="1642" spans="20:22" x14ac:dyDescent="0.2">
      <c r="T1642" s="27"/>
      <c r="U1642" s="28"/>
      <c r="V1642" s="28"/>
    </row>
    <row r="1643" spans="20:22" x14ac:dyDescent="0.2">
      <c r="T1643" s="27"/>
      <c r="U1643" s="28"/>
      <c r="V1643" s="28"/>
    </row>
    <row r="1644" spans="20:22" x14ac:dyDescent="0.2">
      <c r="T1644" s="27"/>
      <c r="U1644" s="28"/>
      <c r="V1644" s="28"/>
    </row>
    <row r="1645" spans="20:22" x14ac:dyDescent="0.2">
      <c r="T1645" s="27"/>
      <c r="U1645" s="28"/>
      <c r="V1645" s="28"/>
    </row>
    <row r="1646" spans="20:22" x14ac:dyDescent="0.2">
      <c r="T1646" s="27"/>
      <c r="U1646" s="28"/>
      <c r="V1646" s="28"/>
    </row>
    <row r="1647" spans="20:22" x14ac:dyDescent="0.2">
      <c r="T1647" s="27"/>
      <c r="U1647" s="28"/>
      <c r="V1647" s="28"/>
    </row>
    <row r="1648" spans="20:22" x14ac:dyDescent="0.2">
      <c r="T1648" s="27"/>
      <c r="U1648" s="28"/>
      <c r="V1648" s="28"/>
    </row>
    <row r="1649" spans="20:22" x14ac:dyDescent="0.2">
      <c r="T1649" s="27"/>
      <c r="U1649" s="28"/>
      <c r="V1649" s="28"/>
    </row>
    <row r="1650" spans="20:22" x14ac:dyDescent="0.2">
      <c r="T1650" s="27"/>
      <c r="U1650" s="28"/>
      <c r="V1650" s="28"/>
    </row>
    <row r="1651" spans="20:22" x14ac:dyDescent="0.2">
      <c r="T1651" s="27"/>
      <c r="U1651" s="28"/>
      <c r="V1651" s="28"/>
    </row>
    <row r="1652" spans="20:22" x14ac:dyDescent="0.2">
      <c r="T1652" s="27"/>
      <c r="U1652" s="28"/>
      <c r="V1652" s="28"/>
    </row>
    <row r="1653" spans="20:22" x14ac:dyDescent="0.2">
      <c r="T1653" s="27"/>
      <c r="U1653" s="28"/>
      <c r="V1653" s="28"/>
    </row>
    <row r="1654" spans="20:22" x14ac:dyDescent="0.2">
      <c r="T1654" s="27"/>
      <c r="U1654" s="28"/>
      <c r="V1654" s="28"/>
    </row>
    <row r="1655" spans="20:22" x14ac:dyDescent="0.2">
      <c r="T1655" s="27"/>
      <c r="U1655" s="28"/>
      <c r="V1655" s="28"/>
    </row>
    <row r="1656" spans="20:22" x14ac:dyDescent="0.2">
      <c r="T1656" s="27"/>
      <c r="U1656" s="28"/>
      <c r="V1656" s="28"/>
    </row>
    <row r="1657" spans="20:22" x14ac:dyDescent="0.2">
      <c r="T1657" s="27"/>
      <c r="U1657" s="28"/>
      <c r="V1657" s="28"/>
    </row>
    <row r="1658" spans="20:22" x14ac:dyDescent="0.2">
      <c r="T1658" s="27"/>
      <c r="U1658" s="28"/>
      <c r="V1658" s="28"/>
    </row>
    <row r="1659" spans="20:22" x14ac:dyDescent="0.2">
      <c r="T1659" s="27"/>
      <c r="U1659" s="28"/>
      <c r="V1659" s="28"/>
    </row>
    <row r="1660" spans="20:22" x14ac:dyDescent="0.2">
      <c r="T1660" s="27"/>
      <c r="U1660" s="28"/>
      <c r="V1660" s="28"/>
    </row>
    <row r="1661" spans="20:22" x14ac:dyDescent="0.2">
      <c r="T1661" s="27"/>
      <c r="U1661" s="28"/>
      <c r="V1661" s="28"/>
    </row>
    <row r="1662" spans="20:22" x14ac:dyDescent="0.2">
      <c r="T1662" s="27"/>
      <c r="U1662" s="28"/>
      <c r="V1662" s="28"/>
    </row>
    <row r="1663" spans="20:22" x14ac:dyDescent="0.2">
      <c r="T1663" s="27"/>
      <c r="U1663" s="28"/>
      <c r="V1663" s="28"/>
    </row>
    <row r="1664" spans="20:22" x14ac:dyDescent="0.2">
      <c r="T1664" s="27"/>
      <c r="U1664" s="28"/>
      <c r="V1664" s="28"/>
    </row>
    <row r="1665" spans="20:22" x14ac:dyDescent="0.2">
      <c r="T1665" s="27"/>
      <c r="U1665" s="28"/>
      <c r="V1665" s="28"/>
    </row>
    <row r="1666" spans="20:22" x14ac:dyDescent="0.2">
      <c r="T1666" s="27"/>
      <c r="U1666" s="28"/>
      <c r="V1666" s="28"/>
    </row>
    <row r="1667" spans="20:22" x14ac:dyDescent="0.2">
      <c r="T1667" s="27"/>
      <c r="U1667" s="28"/>
      <c r="V1667" s="28"/>
    </row>
    <row r="1668" spans="20:22" x14ac:dyDescent="0.2">
      <c r="T1668" s="27"/>
      <c r="U1668" s="28"/>
      <c r="V1668" s="28"/>
    </row>
    <row r="1669" spans="20:22" x14ac:dyDescent="0.2">
      <c r="T1669" s="27"/>
      <c r="U1669" s="28"/>
      <c r="V1669" s="28"/>
    </row>
    <row r="1670" spans="20:22" x14ac:dyDescent="0.2">
      <c r="T1670" s="27"/>
      <c r="U1670" s="28"/>
      <c r="V1670" s="28"/>
    </row>
    <row r="1671" spans="20:22" x14ac:dyDescent="0.2">
      <c r="T1671" s="27"/>
      <c r="U1671" s="28"/>
      <c r="V1671" s="28"/>
    </row>
    <row r="1672" spans="20:22" x14ac:dyDescent="0.2">
      <c r="T1672" s="27"/>
      <c r="U1672" s="28"/>
      <c r="V1672" s="28"/>
    </row>
    <row r="1673" spans="20:22" x14ac:dyDescent="0.2">
      <c r="T1673" s="27"/>
      <c r="U1673" s="28"/>
      <c r="V1673" s="28"/>
    </row>
    <row r="1674" spans="20:22" x14ac:dyDescent="0.2">
      <c r="T1674" s="27"/>
      <c r="U1674" s="28"/>
      <c r="V1674" s="28"/>
    </row>
    <row r="1675" spans="20:22" x14ac:dyDescent="0.2">
      <c r="T1675" s="27"/>
      <c r="U1675" s="28"/>
      <c r="V1675" s="28"/>
    </row>
    <row r="1676" spans="20:22" x14ac:dyDescent="0.2">
      <c r="T1676" s="27"/>
      <c r="U1676" s="28"/>
      <c r="V1676" s="28"/>
    </row>
    <row r="1677" spans="20:22" x14ac:dyDescent="0.2">
      <c r="T1677" s="27"/>
      <c r="U1677" s="28"/>
      <c r="V1677" s="28"/>
    </row>
    <row r="1678" spans="20:22" x14ac:dyDescent="0.2">
      <c r="T1678" s="27"/>
      <c r="U1678" s="28"/>
      <c r="V1678" s="28"/>
    </row>
    <row r="1679" spans="20:22" x14ac:dyDescent="0.2">
      <c r="T1679" s="27"/>
      <c r="U1679" s="28"/>
      <c r="V1679" s="28"/>
    </row>
    <row r="1680" spans="20:22" x14ac:dyDescent="0.2">
      <c r="T1680" s="27"/>
      <c r="U1680" s="28"/>
      <c r="V1680" s="28"/>
    </row>
    <row r="1681" spans="20:22" x14ac:dyDescent="0.2">
      <c r="T1681" s="27"/>
      <c r="U1681" s="28"/>
      <c r="V1681" s="28"/>
    </row>
    <row r="1682" spans="20:22" x14ac:dyDescent="0.2">
      <c r="T1682" s="27"/>
      <c r="U1682" s="28"/>
      <c r="V1682" s="28"/>
    </row>
    <row r="1683" spans="20:22" x14ac:dyDescent="0.2">
      <c r="T1683" s="27"/>
      <c r="U1683" s="28"/>
      <c r="V1683" s="28"/>
    </row>
    <row r="1684" spans="20:22" x14ac:dyDescent="0.2">
      <c r="T1684" s="27"/>
      <c r="U1684" s="28"/>
      <c r="V1684" s="28"/>
    </row>
    <row r="1685" spans="20:22" x14ac:dyDescent="0.2">
      <c r="T1685" s="27"/>
      <c r="U1685" s="28"/>
      <c r="V1685" s="28"/>
    </row>
    <row r="1686" spans="20:22" x14ac:dyDescent="0.2">
      <c r="T1686" s="27"/>
      <c r="U1686" s="28"/>
      <c r="V1686" s="28"/>
    </row>
    <row r="1687" spans="20:22" x14ac:dyDescent="0.2">
      <c r="T1687" s="27"/>
      <c r="U1687" s="28"/>
      <c r="V1687" s="28"/>
    </row>
    <row r="1688" spans="20:22" x14ac:dyDescent="0.2">
      <c r="T1688" s="27"/>
      <c r="U1688" s="28"/>
      <c r="V1688" s="28"/>
    </row>
    <row r="1689" spans="20:22" x14ac:dyDescent="0.2">
      <c r="T1689" s="27"/>
      <c r="U1689" s="28"/>
      <c r="V1689" s="28"/>
    </row>
    <row r="1690" spans="20:22" x14ac:dyDescent="0.2">
      <c r="T1690" s="27"/>
      <c r="U1690" s="28"/>
      <c r="V1690" s="28"/>
    </row>
    <row r="1691" spans="20:22" x14ac:dyDescent="0.2">
      <c r="T1691" s="27"/>
      <c r="U1691" s="28"/>
      <c r="V1691" s="28"/>
    </row>
    <row r="1692" spans="20:22" x14ac:dyDescent="0.2">
      <c r="T1692" s="27"/>
      <c r="U1692" s="28"/>
      <c r="V1692" s="28"/>
    </row>
    <row r="1693" spans="20:22" x14ac:dyDescent="0.2">
      <c r="T1693" s="27"/>
      <c r="U1693" s="28"/>
      <c r="V1693" s="28"/>
    </row>
    <row r="1694" spans="20:22" x14ac:dyDescent="0.2">
      <c r="T1694" s="27"/>
      <c r="U1694" s="28"/>
      <c r="V1694" s="28"/>
    </row>
    <row r="1695" spans="20:22" x14ac:dyDescent="0.2">
      <c r="T1695" s="27"/>
      <c r="U1695" s="28"/>
      <c r="V1695" s="28"/>
    </row>
    <row r="1696" spans="20:22" x14ac:dyDescent="0.2">
      <c r="T1696" s="27"/>
      <c r="U1696" s="28"/>
      <c r="V1696" s="28"/>
    </row>
    <row r="1697" spans="20:22" x14ac:dyDescent="0.2">
      <c r="T1697" s="27"/>
      <c r="U1697" s="28"/>
      <c r="V1697" s="28"/>
    </row>
    <row r="1698" spans="20:22" x14ac:dyDescent="0.2">
      <c r="T1698" s="27"/>
      <c r="U1698" s="28"/>
      <c r="V1698" s="28"/>
    </row>
    <row r="1699" spans="20:22" x14ac:dyDescent="0.2">
      <c r="T1699" s="27"/>
      <c r="U1699" s="28"/>
      <c r="V1699" s="28"/>
    </row>
    <row r="1700" spans="20:22" x14ac:dyDescent="0.2">
      <c r="T1700" s="27"/>
      <c r="U1700" s="28"/>
      <c r="V1700" s="28"/>
    </row>
    <row r="1701" spans="20:22" x14ac:dyDescent="0.2">
      <c r="T1701" s="27"/>
      <c r="U1701" s="28"/>
      <c r="V1701" s="28"/>
    </row>
    <row r="1702" spans="20:22" x14ac:dyDescent="0.2">
      <c r="T1702" s="27"/>
      <c r="U1702" s="28"/>
      <c r="V1702" s="28"/>
    </row>
    <row r="1703" spans="20:22" x14ac:dyDescent="0.2">
      <c r="T1703" s="27"/>
      <c r="U1703" s="28"/>
      <c r="V1703" s="28"/>
    </row>
    <row r="1704" spans="20:22" x14ac:dyDescent="0.2">
      <c r="T1704" s="27"/>
      <c r="U1704" s="28"/>
      <c r="V1704" s="28"/>
    </row>
    <row r="1705" spans="20:22" x14ac:dyDescent="0.2">
      <c r="T1705" s="27"/>
      <c r="U1705" s="28"/>
      <c r="V1705" s="28"/>
    </row>
    <row r="1706" spans="20:22" x14ac:dyDescent="0.2">
      <c r="T1706" s="27"/>
      <c r="U1706" s="28"/>
      <c r="V1706" s="28"/>
    </row>
    <row r="1707" spans="20:22" x14ac:dyDescent="0.2">
      <c r="T1707" s="27"/>
      <c r="U1707" s="28"/>
      <c r="V1707" s="28"/>
    </row>
    <row r="1708" spans="20:22" x14ac:dyDescent="0.2">
      <c r="T1708" s="27"/>
      <c r="U1708" s="28"/>
      <c r="V1708" s="28"/>
    </row>
    <row r="1709" spans="20:22" x14ac:dyDescent="0.2">
      <c r="T1709" s="27"/>
      <c r="U1709" s="28"/>
      <c r="V1709" s="28"/>
    </row>
    <row r="1710" spans="20:22" x14ac:dyDescent="0.2">
      <c r="T1710" s="27"/>
      <c r="U1710" s="28"/>
      <c r="V1710" s="28"/>
    </row>
    <row r="1711" spans="20:22" x14ac:dyDescent="0.2">
      <c r="T1711" s="27"/>
      <c r="U1711" s="28"/>
      <c r="V1711" s="28"/>
    </row>
    <row r="1712" spans="20:22" x14ac:dyDescent="0.2">
      <c r="T1712" s="27"/>
      <c r="U1712" s="28"/>
      <c r="V1712" s="28"/>
    </row>
    <row r="1713" spans="20:22" x14ac:dyDescent="0.2">
      <c r="T1713" s="27"/>
      <c r="U1713" s="28"/>
      <c r="V1713" s="28"/>
    </row>
    <row r="1714" spans="20:22" x14ac:dyDescent="0.2">
      <c r="T1714" s="27"/>
      <c r="U1714" s="28"/>
      <c r="V1714" s="28"/>
    </row>
    <row r="1715" spans="20:22" x14ac:dyDescent="0.2">
      <c r="T1715" s="27"/>
      <c r="U1715" s="28"/>
      <c r="V1715" s="28"/>
    </row>
    <row r="1716" spans="20:22" x14ac:dyDescent="0.2">
      <c r="T1716" s="27"/>
      <c r="U1716" s="28"/>
      <c r="V1716" s="28"/>
    </row>
    <row r="1717" spans="20:22" x14ac:dyDescent="0.2">
      <c r="T1717" s="27"/>
      <c r="U1717" s="28"/>
      <c r="V1717" s="28"/>
    </row>
    <row r="1718" spans="20:22" x14ac:dyDescent="0.2">
      <c r="T1718" s="27"/>
      <c r="U1718" s="28"/>
      <c r="V1718" s="28"/>
    </row>
    <row r="1719" spans="20:22" x14ac:dyDescent="0.2">
      <c r="T1719" s="27"/>
      <c r="U1719" s="28"/>
      <c r="V1719" s="28"/>
    </row>
    <row r="1720" spans="20:22" x14ac:dyDescent="0.2">
      <c r="T1720" s="27"/>
      <c r="U1720" s="28"/>
      <c r="V1720" s="28"/>
    </row>
    <row r="1721" spans="20:22" x14ac:dyDescent="0.2">
      <c r="T1721" s="27"/>
      <c r="U1721" s="28"/>
      <c r="V1721" s="28"/>
    </row>
    <row r="1722" spans="20:22" x14ac:dyDescent="0.2">
      <c r="T1722" s="27"/>
      <c r="U1722" s="28"/>
      <c r="V1722" s="28"/>
    </row>
    <row r="1723" spans="20:22" x14ac:dyDescent="0.2">
      <c r="T1723" s="27"/>
      <c r="U1723" s="28"/>
      <c r="V1723" s="28"/>
    </row>
    <row r="1724" spans="20:22" x14ac:dyDescent="0.2">
      <c r="T1724" s="27"/>
      <c r="U1724" s="28"/>
      <c r="V1724" s="28"/>
    </row>
    <row r="1725" spans="20:22" x14ac:dyDescent="0.2">
      <c r="T1725" s="27"/>
      <c r="U1725" s="28"/>
      <c r="V1725" s="28"/>
    </row>
    <row r="1726" spans="20:22" x14ac:dyDescent="0.2">
      <c r="T1726" s="27"/>
      <c r="U1726" s="28"/>
      <c r="V1726" s="28"/>
    </row>
    <row r="1727" spans="20:22" x14ac:dyDescent="0.2">
      <c r="T1727" s="27"/>
      <c r="U1727" s="28"/>
      <c r="V1727" s="28"/>
    </row>
    <row r="1728" spans="20:22" x14ac:dyDescent="0.2">
      <c r="T1728" s="27"/>
      <c r="U1728" s="28"/>
      <c r="V1728" s="28"/>
    </row>
    <row r="1729" spans="20:22" x14ac:dyDescent="0.2">
      <c r="T1729" s="27"/>
      <c r="U1729" s="28"/>
      <c r="V1729" s="28"/>
    </row>
    <row r="1730" spans="20:22" x14ac:dyDescent="0.2">
      <c r="T1730" s="27"/>
      <c r="U1730" s="28"/>
      <c r="V1730" s="28"/>
    </row>
    <row r="1731" spans="20:22" x14ac:dyDescent="0.2">
      <c r="T1731" s="27"/>
      <c r="U1731" s="28"/>
      <c r="V1731" s="28"/>
    </row>
    <row r="1732" spans="20:22" x14ac:dyDescent="0.2">
      <c r="T1732" s="27"/>
      <c r="U1732" s="28"/>
      <c r="V1732" s="28"/>
    </row>
    <row r="1733" spans="20:22" x14ac:dyDescent="0.2">
      <c r="T1733" s="27"/>
      <c r="U1733" s="28"/>
      <c r="V1733" s="28"/>
    </row>
    <row r="1734" spans="20:22" x14ac:dyDescent="0.2">
      <c r="T1734" s="27"/>
      <c r="U1734" s="28"/>
      <c r="V1734" s="28"/>
    </row>
    <row r="1735" spans="20:22" x14ac:dyDescent="0.2">
      <c r="T1735" s="27"/>
      <c r="U1735" s="28"/>
      <c r="V1735" s="28"/>
    </row>
    <row r="1736" spans="20:22" x14ac:dyDescent="0.2">
      <c r="T1736" s="27"/>
      <c r="U1736" s="28"/>
      <c r="V1736" s="28"/>
    </row>
    <row r="1737" spans="20:22" x14ac:dyDescent="0.2">
      <c r="T1737" s="27"/>
      <c r="U1737" s="28"/>
      <c r="V1737" s="28"/>
    </row>
    <row r="1738" spans="20:22" x14ac:dyDescent="0.2">
      <c r="T1738" s="27"/>
      <c r="U1738" s="28"/>
      <c r="V1738" s="28"/>
    </row>
    <row r="1739" spans="20:22" x14ac:dyDescent="0.2">
      <c r="T1739" s="27"/>
      <c r="U1739" s="28"/>
      <c r="V1739" s="28"/>
    </row>
    <row r="1740" spans="20:22" x14ac:dyDescent="0.2">
      <c r="T1740" s="27"/>
      <c r="U1740" s="28"/>
      <c r="V1740" s="28"/>
    </row>
    <row r="1741" spans="20:22" x14ac:dyDescent="0.2">
      <c r="T1741" s="27"/>
      <c r="U1741" s="28"/>
      <c r="V1741" s="28"/>
    </row>
    <row r="1742" spans="20:22" x14ac:dyDescent="0.2">
      <c r="T1742" s="27"/>
      <c r="U1742" s="28"/>
      <c r="V1742" s="28"/>
    </row>
    <row r="1743" spans="20:22" x14ac:dyDescent="0.2">
      <c r="T1743" s="27"/>
      <c r="U1743" s="28"/>
      <c r="V1743" s="28"/>
    </row>
    <row r="1744" spans="20:22" x14ac:dyDescent="0.2">
      <c r="T1744" s="27"/>
      <c r="U1744" s="28"/>
      <c r="V1744" s="28"/>
    </row>
    <row r="1745" spans="20:22" x14ac:dyDescent="0.2">
      <c r="T1745" s="27"/>
      <c r="U1745" s="28"/>
      <c r="V1745" s="28"/>
    </row>
    <row r="1746" spans="20:22" x14ac:dyDescent="0.2">
      <c r="T1746" s="27"/>
      <c r="U1746" s="28"/>
      <c r="V1746" s="28"/>
    </row>
    <row r="1747" spans="20:22" x14ac:dyDescent="0.2">
      <c r="T1747" s="27"/>
      <c r="U1747" s="28"/>
      <c r="V1747" s="28"/>
    </row>
    <row r="1748" spans="20:22" x14ac:dyDescent="0.2">
      <c r="T1748" s="27"/>
      <c r="U1748" s="28"/>
      <c r="V1748" s="28"/>
    </row>
    <row r="1749" spans="20:22" x14ac:dyDescent="0.2">
      <c r="T1749" s="27"/>
      <c r="U1749" s="28"/>
      <c r="V1749" s="28"/>
    </row>
    <row r="1750" spans="20:22" x14ac:dyDescent="0.2">
      <c r="T1750" s="27"/>
      <c r="U1750" s="28"/>
      <c r="V1750" s="28"/>
    </row>
    <row r="1751" spans="20:22" x14ac:dyDescent="0.2">
      <c r="T1751" s="27"/>
      <c r="U1751" s="28"/>
      <c r="V1751" s="28"/>
    </row>
    <row r="1752" spans="20:22" x14ac:dyDescent="0.2">
      <c r="T1752" s="27"/>
      <c r="U1752" s="28"/>
      <c r="V1752" s="28"/>
    </row>
    <row r="1753" spans="20:22" x14ac:dyDescent="0.2">
      <c r="T1753" s="27"/>
      <c r="U1753" s="28"/>
      <c r="V1753" s="28"/>
    </row>
    <row r="1754" spans="20:22" x14ac:dyDescent="0.2">
      <c r="T1754" s="27"/>
      <c r="U1754" s="28"/>
      <c r="V1754" s="28"/>
    </row>
    <row r="1755" spans="20:22" x14ac:dyDescent="0.2">
      <c r="T1755" s="27"/>
      <c r="U1755" s="28"/>
      <c r="V1755" s="28"/>
    </row>
    <row r="1756" spans="20:22" x14ac:dyDescent="0.2">
      <c r="T1756" s="27"/>
      <c r="U1756" s="28"/>
      <c r="V1756" s="28"/>
    </row>
    <row r="1757" spans="20:22" x14ac:dyDescent="0.2">
      <c r="T1757" s="27"/>
      <c r="U1757" s="28"/>
      <c r="V1757" s="28"/>
    </row>
    <row r="1758" spans="20:22" x14ac:dyDescent="0.2">
      <c r="T1758" s="27"/>
      <c r="U1758" s="28"/>
      <c r="V1758" s="28"/>
    </row>
    <row r="1759" spans="20:22" x14ac:dyDescent="0.2">
      <c r="T1759" s="27"/>
      <c r="U1759" s="28"/>
      <c r="V1759" s="28"/>
    </row>
    <row r="1760" spans="20:22" x14ac:dyDescent="0.2">
      <c r="T1760" s="27"/>
      <c r="U1760" s="28"/>
      <c r="V1760" s="28"/>
    </row>
    <row r="1761" spans="20:22" x14ac:dyDescent="0.2">
      <c r="T1761" s="27"/>
      <c r="U1761" s="28"/>
      <c r="V1761" s="28"/>
    </row>
    <row r="1762" spans="20:22" x14ac:dyDescent="0.2">
      <c r="T1762" s="27"/>
      <c r="U1762" s="28"/>
      <c r="V1762" s="28"/>
    </row>
    <row r="1763" spans="20:22" x14ac:dyDescent="0.2">
      <c r="T1763" s="27"/>
      <c r="U1763" s="28"/>
      <c r="V1763" s="28"/>
    </row>
    <row r="1764" spans="20:22" x14ac:dyDescent="0.2">
      <c r="T1764" s="27"/>
      <c r="U1764" s="28"/>
      <c r="V1764" s="28"/>
    </row>
    <row r="1765" spans="20:22" x14ac:dyDescent="0.2">
      <c r="T1765" s="27"/>
      <c r="U1765" s="28"/>
      <c r="V1765" s="28"/>
    </row>
    <row r="1766" spans="20:22" x14ac:dyDescent="0.2">
      <c r="T1766" s="27"/>
      <c r="U1766" s="28"/>
      <c r="V1766" s="28"/>
    </row>
    <row r="1767" spans="20:22" x14ac:dyDescent="0.2">
      <c r="T1767" s="27"/>
      <c r="U1767" s="28"/>
      <c r="V1767" s="28"/>
    </row>
    <row r="1768" spans="20:22" x14ac:dyDescent="0.2">
      <c r="T1768" s="27"/>
      <c r="U1768" s="28"/>
      <c r="V1768" s="28"/>
    </row>
    <row r="1769" spans="20:22" x14ac:dyDescent="0.2">
      <c r="T1769" s="27"/>
      <c r="U1769" s="28"/>
      <c r="V1769" s="28"/>
    </row>
    <row r="1770" spans="20:22" x14ac:dyDescent="0.2">
      <c r="T1770" s="27"/>
      <c r="U1770" s="28"/>
      <c r="V1770" s="28"/>
    </row>
    <row r="1771" spans="20:22" x14ac:dyDescent="0.2">
      <c r="T1771" s="27"/>
      <c r="U1771" s="28"/>
      <c r="V1771" s="28"/>
    </row>
    <row r="1772" spans="20:22" x14ac:dyDescent="0.2">
      <c r="T1772" s="27"/>
      <c r="U1772" s="28"/>
      <c r="V1772" s="28"/>
    </row>
    <row r="1773" spans="20:22" x14ac:dyDescent="0.2">
      <c r="T1773" s="27"/>
      <c r="U1773" s="28"/>
      <c r="V1773" s="28"/>
    </row>
    <row r="1774" spans="20:22" x14ac:dyDescent="0.2">
      <c r="T1774" s="27"/>
      <c r="U1774" s="28"/>
      <c r="V1774" s="28"/>
    </row>
    <row r="1775" spans="20:22" x14ac:dyDescent="0.2">
      <c r="T1775" s="27"/>
      <c r="U1775" s="28"/>
      <c r="V1775" s="28"/>
    </row>
    <row r="1776" spans="20:22" x14ac:dyDescent="0.2">
      <c r="T1776" s="27"/>
      <c r="U1776" s="28"/>
      <c r="V1776" s="28"/>
    </row>
    <row r="1777" spans="20:22" x14ac:dyDescent="0.2">
      <c r="T1777" s="27"/>
      <c r="U1777" s="28"/>
      <c r="V1777" s="28"/>
    </row>
    <row r="1778" spans="20:22" x14ac:dyDescent="0.2">
      <c r="T1778" s="27"/>
      <c r="U1778" s="28"/>
      <c r="V1778" s="28"/>
    </row>
    <row r="1779" spans="20:22" x14ac:dyDescent="0.2">
      <c r="T1779" s="27"/>
      <c r="U1779" s="28"/>
      <c r="V1779" s="28"/>
    </row>
    <row r="1780" spans="20:22" x14ac:dyDescent="0.2">
      <c r="T1780" s="27"/>
      <c r="U1780" s="28"/>
      <c r="V1780" s="28"/>
    </row>
    <row r="1781" spans="20:22" x14ac:dyDescent="0.2">
      <c r="T1781" s="27"/>
      <c r="U1781" s="28"/>
      <c r="V1781" s="28"/>
    </row>
    <row r="1782" spans="20:22" x14ac:dyDescent="0.2">
      <c r="T1782" s="27"/>
      <c r="U1782" s="28"/>
      <c r="V1782" s="28"/>
    </row>
    <row r="1783" spans="20:22" x14ac:dyDescent="0.2">
      <c r="T1783" s="27"/>
      <c r="U1783" s="28"/>
      <c r="V1783" s="28"/>
    </row>
    <row r="1784" spans="20:22" x14ac:dyDescent="0.2">
      <c r="T1784" s="27"/>
      <c r="U1784" s="28"/>
      <c r="V1784" s="28"/>
    </row>
    <row r="1785" spans="20:22" x14ac:dyDescent="0.2">
      <c r="T1785" s="27"/>
      <c r="U1785" s="28"/>
      <c r="V1785" s="28"/>
    </row>
    <row r="1786" spans="20:22" x14ac:dyDescent="0.2">
      <c r="T1786" s="27"/>
      <c r="U1786" s="28"/>
      <c r="V1786" s="28"/>
    </row>
    <row r="1787" spans="20:22" x14ac:dyDescent="0.2">
      <c r="T1787" s="27"/>
      <c r="U1787" s="28"/>
      <c r="V1787" s="28"/>
    </row>
    <row r="1788" spans="20:22" x14ac:dyDescent="0.2">
      <c r="T1788" s="27"/>
      <c r="U1788" s="28"/>
      <c r="V1788" s="28"/>
    </row>
    <row r="1789" spans="20:22" x14ac:dyDescent="0.2">
      <c r="T1789" s="27"/>
      <c r="U1789" s="28"/>
      <c r="V1789" s="28"/>
    </row>
    <row r="1790" spans="20:22" x14ac:dyDescent="0.2">
      <c r="T1790" s="27"/>
      <c r="U1790" s="28"/>
      <c r="V1790" s="28"/>
    </row>
    <row r="1791" spans="20:22" x14ac:dyDescent="0.2">
      <c r="T1791" s="27"/>
      <c r="U1791" s="28"/>
      <c r="V1791" s="28"/>
    </row>
    <row r="1792" spans="20:22" x14ac:dyDescent="0.2">
      <c r="T1792" s="27"/>
      <c r="U1792" s="28"/>
      <c r="V1792" s="28"/>
    </row>
    <row r="1793" spans="20:22" x14ac:dyDescent="0.2">
      <c r="T1793" s="27"/>
      <c r="U1793" s="28"/>
      <c r="V1793" s="28"/>
    </row>
    <row r="1794" spans="20:22" x14ac:dyDescent="0.2">
      <c r="T1794" s="27"/>
      <c r="U1794" s="28"/>
      <c r="V1794" s="28"/>
    </row>
    <row r="1795" spans="20:22" x14ac:dyDescent="0.2">
      <c r="T1795" s="27"/>
      <c r="U1795" s="28"/>
      <c r="V1795" s="28"/>
    </row>
    <row r="1796" spans="20:22" x14ac:dyDescent="0.2">
      <c r="T1796" s="27"/>
      <c r="U1796" s="28"/>
      <c r="V1796" s="28"/>
    </row>
    <row r="1797" spans="20:22" x14ac:dyDescent="0.2">
      <c r="T1797" s="27"/>
      <c r="U1797" s="28"/>
      <c r="V1797" s="28"/>
    </row>
    <row r="1798" spans="20:22" x14ac:dyDescent="0.2">
      <c r="T1798" s="27"/>
      <c r="U1798" s="28"/>
      <c r="V1798" s="28"/>
    </row>
    <row r="1799" spans="20:22" x14ac:dyDescent="0.2">
      <c r="T1799" s="27"/>
      <c r="U1799" s="28"/>
      <c r="V1799" s="28"/>
    </row>
    <row r="1800" spans="20:22" x14ac:dyDescent="0.2">
      <c r="T1800" s="27"/>
      <c r="U1800" s="28"/>
      <c r="V1800" s="28"/>
    </row>
    <row r="1801" spans="20:22" x14ac:dyDescent="0.2">
      <c r="T1801" s="27"/>
      <c r="U1801" s="28"/>
      <c r="V1801" s="28"/>
    </row>
    <row r="1802" spans="20:22" x14ac:dyDescent="0.2">
      <c r="T1802" s="27"/>
      <c r="U1802" s="28"/>
      <c r="V1802" s="28"/>
    </row>
    <row r="1803" spans="20:22" x14ac:dyDescent="0.2">
      <c r="T1803" s="27"/>
      <c r="U1803" s="28"/>
      <c r="V1803" s="28"/>
    </row>
    <row r="1804" spans="20:22" x14ac:dyDescent="0.2">
      <c r="T1804" s="27"/>
      <c r="U1804" s="28"/>
      <c r="V1804" s="28"/>
    </row>
    <row r="1805" spans="20:22" x14ac:dyDescent="0.2">
      <c r="T1805" s="27"/>
      <c r="U1805" s="28"/>
      <c r="V1805" s="28"/>
    </row>
    <row r="1806" spans="20:22" x14ac:dyDescent="0.2">
      <c r="T1806" s="27"/>
      <c r="U1806" s="28"/>
      <c r="V1806" s="28"/>
    </row>
    <row r="1807" spans="20:22" x14ac:dyDescent="0.2">
      <c r="T1807" s="27"/>
      <c r="U1807" s="28"/>
      <c r="V1807" s="28"/>
    </row>
    <row r="1808" spans="20:22" x14ac:dyDescent="0.2">
      <c r="T1808" s="27"/>
      <c r="U1808" s="28"/>
      <c r="V1808" s="28"/>
    </row>
    <row r="1809" spans="20:22" x14ac:dyDescent="0.2">
      <c r="T1809" s="27"/>
      <c r="U1809" s="28"/>
      <c r="V1809" s="28"/>
    </row>
    <row r="1810" spans="20:22" x14ac:dyDescent="0.2">
      <c r="T1810" s="27"/>
      <c r="U1810" s="28"/>
      <c r="V1810" s="28"/>
    </row>
    <row r="1811" spans="20:22" x14ac:dyDescent="0.2">
      <c r="T1811" s="27"/>
      <c r="U1811" s="28"/>
      <c r="V1811" s="28"/>
    </row>
    <row r="1812" spans="20:22" x14ac:dyDescent="0.2">
      <c r="T1812" s="27"/>
      <c r="U1812" s="28"/>
      <c r="V1812" s="28"/>
    </row>
    <row r="1813" spans="20:22" x14ac:dyDescent="0.2">
      <c r="T1813" s="27"/>
      <c r="U1813" s="28"/>
      <c r="V1813" s="28"/>
    </row>
    <row r="1814" spans="20:22" x14ac:dyDescent="0.2">
      <c r="T1814" s="27"/>
      <c r="U1814" s="28"/>
      <c r="V1814" s="28"/>
    </row>
    <row r="1815" spans="20:22" x14ac:dyDescent="0.2">
      <c r="T1815" s="27"/>
      <c r="U1815" s="28"/>
      <c r="V1815" s="28"/>
    </row>
    <row r="1816" spans="20:22" x14ac:dyDescent="0.2">
      <c r="T1816" s="27"/>
      <c r="U1816" s="28"/>
      <c r="V1816" s="28"/>
    </row>
    <row r="1817" spans="20:22" x14ac:dyDescent="0.2">
      <c r="T1817" s="27"/>
      <c r="U1817" s="28"/>
      <c r="V1817" s="28"/>
    </row>
    <row r="1818" spans="20:22" x14ac:dyDescent="0.2">
      <c r="T1818" s="27"/>
      <c r="U1818" s="28"/>
      <c r="V1818" s="28"/>
    </row>
    <row r="1819" spans="20:22" x14ac:dyDescent="0.2">
      <c r="T1819" s="27"/>
      <c r="U1819" s="28"/>
      <c r="V1819" s="28"/>
    </row>
    <row r="1820" spans="20:22" x14ac:dyDescent="0.2">
      <c r="T1820" s="27"/>
      <c r="U1820" s="28"/>
      <c r="V1820" s="28"/>
    </row>
    <row r="1821" spans="20:22" x14ac:dyDescent="0.2">
      <c r="T1821" s="27"/>
      <c r="U1821" s="28"/>
      <c r="V1821" s="28"/>
    </row>
    <row r="1822" spans="20:22" x14ac:dyDescent="0.2">
      <c r="T1822" s="27"/>
      <c r="U1822" s="28"/>
      <c r="V1822" s="28"/>
    </row>
    <row r="1823" spans="20:22" x14ac:dyDescent="0.2">
      <c r="T1823" s="27"/>
      <c r="U1823" s="28"/>
      <c r="V1823" s="28"/>
    </row>
    <row r="1824" spans="20:22" x14ac:dyDescent="0.2">
      <c r="T1824" s="27"/>
      <c r="U1824" s="28"/>
      <c r="V1824" s="28"/>
    </row>
    <row r="1825" spans="20:22" x14ac:dyDescent="0.2">
      <c r="T1825" s="27"/>
      <c r="U1825" s="28"/>
      <c r="V1825" s="28"/>
    </row>
    <row r="1826" spans="20:22" x14ac:dyDescent="0.2">
      <c r="T1826" s="27"/>
      <c r="U1826" s="28"/>
      <c r="V1826" s="28"/>
    </row>
    <row r="1827" spans="20:22" x14ac:dyDescent="0.2">
      <c r="T1827" s="27"/>
      <c r="U1827" s="28"/>
      <c r="V1827" s="28"/>
    </row>
    <row r="1828" spans="20:22" x14ac:dyDescent="0.2">
      <c r="T1828" s="27"/>
      <c r="U1828" s="28"/>
      <c r="V1828" s="28"/>
    </row>
    <row r="1829" spans="20:22" x14ac:dyDescent="0.2">
      <c r="T1829" s="27"/>
      <c r="U1829" s="28"/>
      <c r="V1829" s="28"/>
    </row>
    <row r="1830" spans="20:22" x14ac:dyDescent="0.2">
      <c r="T1830" s="27"/>
      <c r="U1830" s="28"/>
      <c r="V1830" s="28"/>
    </row>
    <row r="1831" spans="20:22" x14ac:dyDescent="0.2">
      <c r="T1831" s="27"/>
      <c r="U1831" s="28"/>
      <c r="V1831" s="28"/>
    </row>
    <row r="1832" spans="20:22" x14ac:dyDescent="0.2">
      <c r="T1832" s="27"/>
      <c r="U1832" s="28"/>
      <c r="V1832" s="28"/>
    </row>
    <row r="1833" spans="20:22" x14ac:dyDescent="0.2">
      <c r="T1833" s="27"/>
      <c r="U1833" s="28"/>
      <c r="V1833" s="28"/>
    </row>
    <row r="1834" spans="20:22" x14ac:dyDescent="0.2">
      <c r="T1834" s="27"/>
      <c r="U1834" s="28"/>
      <c r="V1834" s="28"/>
    </row>
    <row r="1835" spans="20:22" x14ac:dyDescent="0.2">
      <c r="T1835" s="27"/>
      <c r="U1835" s="28"/>
      <c r="V1835" s="28"/>
    </row>
    <row r="1836" spans="20:22" x14ac:dyDescent="0.2">
      <c r="T1836" s="27"/>
      <c r="U1836" s="28"/>
      <c r="V1836" s="28"/>
    </row>
    <row r="1837" spans="20:22" x14ac:dyDescent="0.2">
      <c r="T1837" s="27"/>
      <c r="U1837" s="28"/>
      <c r="V1837" s="28"/>
    </row>
    <row r="1838" spans="20:22" x14ac:dyDescent="0.2">
      <c r="T1838" s="27"/>
      <c r="U1838" s="28"/>
      <c r="V1838" s="28"/>
    </row>
    <row r="1839" spans="20:22" x14ac:dyDescent="0.2">
      <c r="T1839" s="27"/>
      <c r="U1839" s="28"/>
      <c r="V1839" s="28"/>
    </row>
    <row r="1840" spans="20:22" x14ac:dyDescent="0.2">
      <c r="T1840" s="27"/>
      <c r="U1840" s="28"/>
      <c r="V1840" s="28"/>
    </row>
    <row r="1841" spans="20:22" x14ac:dyDescent="0.2">
      <c r="T1841" s="27"/>
      <c r="U1841" s="28"/>
      <c r="V1841" s="28"/>
    </row>
    <row r="1842" spans="20:22" x14ac:dyDescent="0.2">
      <c r="T1842" s="27"/>
      <c r="U1842" s="28"/>
      <c r="V1842" s="28"/>
    </row>
    <row r="1843" spans="20:22" x14ac:dyDescent="0.2">
      <c r="T1843" s="27"/>
      <c r="U1843" s="28"/>
      <c r="V1843" s="28"/>
    </row>
    <row r="1844" spans="20:22" x14ac:dyDescent="0.2">
      <c r="T1844" s="27"/>
      <c r="U1844" s="28"/>
      <c r="V1844" s="28"/>
    </row>
    <row r="1845" spans="20:22" x14ac:dyDescent="0.2">
      <c r="T1845" s="27"/>
      <c r="U1845" s="28"/>
      <c r="V1845" s="28"/>
    </row>
    <row r="1846" spans="20:22" x14ac:dyDescent="0.2">
      <c r="T1846" s="27"/>
      <c r="U1846" s="28"/>
      <c r="V1846" s="28"/>
    </row>
    <row r="1847" spans="20:22" x14ac:dyDescent="0.2">
      <c r="T1847" s="27"/>
      <c r="U1847" s="28"/>
      <c r="V1847" s="28"/>
    </row>
    <row r="1848" spans="20:22" x14ac:dyDescent="0.2">
      <c r="T1848" s="27"/>
      <c r="U1848" s="28"/>
      <c r="V1848" s="28"/>
    </row>
    <row r="1849" spans="20:22" x14ac:dyDescent="0.2">
      <c r="T1849" s="27"/>
      <c r="U1849" s="28"/>
      <c r="V1849" s="28"/>
    </row>
    <row r="1850" spans="20:22" x14ac:dyDescent="0.2">
      <c r="T1850" s="27"/>
      <c r="U1850" s="28"/>
      <c r="V1850" s="28"/>
    </row>
    <row r="1851" spans="20:22" x14ac:dyDescent="0.2">
      <c r="T1851" s="27"/>
      <c r="U1851" s="28"/>
      <c r="V1851" s="28"/>
    </row>
    <row r="1852" spans="20:22" x14ac:dyDescent="0.2">
      <c r="T1852" s="27"/>
      <c r="U1852" s="28"/>
      <c r="V1852" s="28"/>
    </row>
    <row r="1853" spans="20:22" x14ac:dyDescent="0.2">
      <c r="T1853" s="27"/>
      <c r="U1853" s="28"/>
      <c r="V1853" s="28"/>
    </row>
    <row r="1854" spans="20:22" x14ac:dyDescent="0.2">
      <c r="T1854" s="27"/>
      <c r="U1854" s="28"/>
      <c r="V1854" s="28"/>
    </row>
    <row r="1855" spans="20:22" x14ac:dyDescent="0.2">
      <c r="T1855" s="27"/>
      <c r="U1855" s="28"/>
      <c r="V1855" s="28"/>
    </row>
    <row r="1856" spans="20:22" x14ac:dyDescent="0.2">
      <c r="T1856" s="27"/>
      <c r="U1856" s="28"/>
      <c r="V1856" s="28"/>
    </row>
    <row r="1857" spans="20:22" x14ac:dyDescent="0.2">
      <c r="T1857" s="27"/>
      <c r="U1857" s="28"/>
      <c r="V1857" s="28"/>
    </row>
    <row r="1858" spans="20:22" x14ac:dyDescent="0.2">
      <c r="T1858" s="27"/>
      <c r="U1858" s="28"/>
      <c r="V1858" s="28"/>
    </row>
    <row r="1859" spans="20:22" x14ac:dyDescent="0.2">
      <c r="T1859" s="27"/>
      <c r="U1859" s="28"/>
      <c r="V1859" s="28"/>
    </row>
    <row r="1860" spans="20:22" x14ac:dyDescent="0.2">
      <c r="T1860" s="27"/>
      <c r="U1860" s="28"/>
      <c r="V1860" s="28"/>
    </row>
    <row r="1861" spans="20:22" x14ac:dyDescent="0.2">
      <c r="T1861" s="27"/>
      <c r="U1861" s="28"/>
      <c r="V1861" s="28"/>
    </row>
    <row r="1862" spans="20:22" x14ac:dyDescent="0.2">
      <c r="T1862" s="27"/>
      <c r="U1862" s="28"/>
      <c r="V1862" s="28"/>
    </row>
    <row r="1863" spans="20:22" x14ac:dyDescent="0.2">
      <c r="T1863" s="27"/>
      <c r="U1863" s="28"/>
      <c r="V1863" s="28"/>
    </row>
    <row r="1864" spans="20:22" x14ac:dyDescent="0.2">
      <c r="T1864" s="27"/>
      <c r="U1864" s="28"/>
      <c r="V1864" s="28"/>
    </row>
    <row r="1865" spans="20:22" x14ac:dyDescent="0.2">
      <c r="T1865" s="27"/>
      <c r="U1865" s="28"/>
      <c r="V1865" s="28"/>
    </row>
    <row r="1866" spans="20:22" x14ac:dyDescent="0.2">
      <c r="T1866" s="27"/>
      <c r="U1866" s="28"/>
      <c r="V1866" s="28"/>
    </row>
    <row r="1867" spans="20:22" x14ac:dyDescent="0.2">
      <c r="T1867" s="27"/>
      <c r="U1867" s="28"/>
      <c r="V1867" s="28"/>
    </row>
    <row r="1868" spans="20:22" x14ac:dyDescent="0.2">
      <c r="T1868" s="27"/>
      <c r="U1868" s="28"/>
      <c r="V1868" s="28"/>
    </row>
    <row r="1869" spans="20:22" x14ac:dyDescent="0.2">
      <c r="T1869" s="27"/>
      <c r="U1869" s="28"/>
      <c r="V1869" s="28"/>
    </row>
    <row r="1870" spans="20:22" x14ac:dyDescent="0.2">
      <c r="T1870" s="27"/>
      <c r="U1870" s="28"/>
      <c r="V1870" s="28"/>
    </row>
    <row r="1871" spans="20:22" x14ac:dyDescent="0.2">
      <c r="T1871" s="27"/>
      <c r="U1871" s="28"/>
      <c r="V1871" s="28"/>
    </row>
    <row r="1872" spans="20:22" x14ac:dyDescent="0.2">
      <c r="T1872" s="27"/>
      <c r="U1872" s="28"/>
      <c r="V1872" s="28"/>
    </row>
    <row r="1873" spans="20:22" x14ac:dyDescent="0.2">
      <c r="T1873" s="27"/>
      <c r="U1873" s="28"/>
      <c r="V1873" s="28"/>
    </row>
    <row r="1874" spans="20:22" x14ac:dyDescent="0.2">
      <c r="T1874" s="27"/>
      <c r="U1874" s="28"/>
      <c r="V1874" s="28"/>
    </row>
    <row r="1875" spans="20:22" x14ac:dyDescent="0.2">
      <c r="T1875" s="27"/>
      <c r="U1875" s="28"/>
      <c r="V1875" s="28"/>
    </row>
    <row r="1876" spans="20:22" x14ac:dyDescent="0.2">
      <c r="T1876" s="27"/>
      <c r="U1876" s="28"/>
      <c r="V1876" s="28"/>
    </row>
    <row r="1877" spans="20:22" x14ac:dyDescent="0.2">
      <c r="T1877" s="27"/>
      <c r="U1877" s="28"/>
      <c r="V1877" s="28"/>
    </row>
    <row r="1878" spans="20:22" x14ac:dyDescent="0.2">
      <c r="T1878" s="27"/>
      <c r="U1878" s="28"/>
      <c r="V1878" s="28"/>
    </row>
    <row r="1879" spans="20:22" x14ac:dyDescent="0.2">
      <c r="T1879" s="27"/>
      <c r="U1879" s="28"/>
      <c r="V1879" s="28"/>
    </row>
    <row r="1880" spans="20:22" x14ac:dyDescent="0.2">
      <c r="T1880" s="27"/>
      <c r="U1880" s="28"/>
      <c r="V1880" s="28"/>
    </row>
    <row r="1881" spans="20:22" x14ac:dyDescent="0.2">
      <c r="T1881" s="27"/>
      <c r="U1881" s="28"/>
      <c r="V1881" s="28"/>
    </row>
    <row r="1882" spans="20:22" x14ac:dyDescent="0.2">
      <c r="T1882" s="27"/>
      <c r="U1882" s="28"/>
      <c r="V1882" s="28"/>
    </row>
    <row r="1883" spans="20:22" x14ac:dyDescent="0.2">
      <c r="T1883" s="27"/>
      <c r="U1883" s="28"/>
      <c r="V1883" s="28"/>
    </row>
    <row r="1884" spans="20:22" x14ac:dyDescent="0.2">
      <c r="T1884" s="27"/>
      <c r="U1884" s="28"/>
      <c r="V1884" s="28"/>
    </row>
    <row r="1885" spans="20:22" x14ac:dyDescent="0.2">
      <c r="T1885" s="27"/>
      <c r="U1885" s="28"/>
      <c r="V1885" s="28"/>
    </row>
    <row r="1886" spans="20:22" x14ac:dyDescent="0.2">
      <c r="T1886" s="27"/>
      <c r="U1886" s="28"/>
      <c r="V1886" s="28"/>
    </row>
    <row r="1887" spans="20:22" x14ac:dyDescent="0.2">
      <c r="T1887" s="27"/>
      <c r="U1887" s="28"/>
      <c r="V1887" s="28"/>
    </row>
    <row r="1888" spans="20:22" x14ac:dyDescent="0.2">
      <c r="T1888" s="27"/>
      <c r="U1888" s="28"/>
      <c r="V1888" s="28"/>
    </row>
    <row r="1889" spans="20:22" x14ac:dyDescent="0.2">
      <c r="T1889" s="27"/>
      <c r="U1889" s="28"/>
      <c r="V1889" s="28"/>
    </row>
    <row r="1890" spans="20:22" x14ac:dyDescent="0.2">
      <c r="T1890" s="27"/>
      <c r="U1890" s="28"/>
      <c r="V1890" s="28"/>
    </row>
    <row r="1891" spans="20:22" x14ac:dyDescent="0.2">
      <c r="T1891" s="27"/>
      <c r="U1891" s="28"/>
      <c r="V1891" s="28"/>
    </row>
    <row r="1892" spans="20:22" x14ac:dyDescent="0.2">
      <c r="T1892" s="27"/>
      <c r="U1892" s="28"/>
      <c r="V1892" s="28"/>
    </row>
    <row r="1893" spans="20:22" x14ac:dyDescent="0.2">
      <c r="T1893" s="27"/>
      <c r="U1893" s="28"/>
      <c r="V1893" s="28"/>
    </row>
    <row r="1894" spans="20:22" x14ac:dyDescent="0.2">
      <c r="T1894" s="27"/>
      <c r="U1894" s="28"/>
      <c r="V1894" s="28"/>
    </row>
    <row r="1895" spans="20:22" x14ac:dyDescent="0.2">
      <c r="T1895" s="27"/>
      <c r="U1895" s="28"/>
      <c r="V1895" s="28"/>
    </row>
    <row r="1896" spans="20:22" x14ac:dyDescent="0.2">
      <c r="T1896" s="27"/>
      <c r="U1896" s="28"/>
      <c r="V1896" s="28"/>
    </row>
    <row r="1897" spans="20:22" x14ac:dyDescent="0.2">
      <c r="T1897" s="27"/>
      <c r="U1897" s="28"/>
      <c r="V1897" s="28"/>
    </row>
    <row r="1898" spans="20:22" x14ac:dyDescent="0.2">
      <c r="T1898" s="27"/>
      <c r="U1898" s="28"/>
      <c r="V1898" s="28"/>
    </row>
    <row r="1899" spans="20:22" x14ac:dyDescent="0.2">
      <c r="T1899" s="27"/>
      <c r="U1899" s="28"/>
      <c r="V1899" s="28"/>
    </row>
    <row r="1900" spans="20:22" x14ac:dyDescent="0.2">
      <c r="T1900" s="27"/>
      <c r="U1900" s="28"/>
      <c r="V1900" s="28"/>
    </row>
    <row r="1901" spans="20:22" x14ac:dyDescent="0.2">
      <c r="T1901" s="27"/>
      <c r="U1901" s="28"/>
      <c r="V1901" s="28"/>
    </row>
    <row r="1902" spans="20:22" x14ac:dyDescent="0.2">
      <c r="T1902" s="27"/>
      <c r="U1902" s="28"/>
      <c r="V1902" s="28"/>
    </row>
    <row r="1903" spans="20:22" x14ac:dyDescent="0.2">
      <c r="T1903" s="27"/>
      <c r="U1903" s="28"/>
      <c r="V1903" s="28"/>
    </row>
    <row r="1904" spans="20:22" x14ac:dyDescent="0.2">
      <c r="T1904" s="27"/>
      <c r="U1904" s="28"/>
      <c r="V1904" s="28"/>
    </row>
    <row r="1905" spans="20:22" x14ac:dyDescent="0.2">
      <c r="T1905" s="27"/>
      <c r="U1905" s="28"/>
      <c r="V1905" s="28"/>
    </row>
    <row r="1906" spans="20:22" x14ac:dyDescent="0.2">
      <c r="T1906" s="27"/>
      <c r="U1906" s="28"/>
      <c r="V1906" s="28"/>
    </row>
    <row r="1907" spans="20:22" x14ac:dyDescent="0.2">
      <c r="T1907" s="27"/>
      <c r="U1907" s="28"/>
      <c r="V1907" s="28"/>
    </row>
    <row r="1908" spans="20:22" x14ac:dyDescent="0.2">
      <c r="T1908" s="27"/>
      <c r="U1908" s="28"/>
      <c r="V1908" s="28"/>
    </row>
    <row r="1909" spans="20:22" x14ac:dyDescent="0.2">
      <c r="T1909" s="27"/>
      <c r="U1909" s="28"/>
      <c r="V1909" s="28"/>
    </row>
    <row r="1910" spans="20:22" x14ac:dyDescent="0.2">
      <c r="T1910" s="27"/>
      <c r="U1910" s="28"/>
      <c r="V1910" s="28"/>
    </row>
    <row r="1911" spans="20:22" x14ac:dyDescent="0.2">
      <c r="T1911" s="27"/>
      <c r="U1911" s="28"/>
      <c r="V1911" s="28"/>
    </row>
    <row r="1912" spans="20:22" x14ac:dyDescent="0.2">
      <c r="T1912" s="27"/>
      <c r="U1912" s="28"/>
      <c r="V1912" s="28"/>
    </row>
    <row r="1913" spans="20:22" x14ac:dyDescent="0.2">
      <c r="T1913" s="27"/>
      <c r="U1913" s="28"/>
      <c r="V1913" s="28"/>
    </row>
    <row r="1914" spans="20:22" x14ac:dyDescent="0.2">
      <c r="T1914" s="27"/>
      <c r="U1914" s="28"/>
      <c r="V1914" s="28"/>
    </row>
    <row r="1915" spans="20:22" x14ac:dyDescent="0.2">
      <c r="T1915" s="27"/>
      <c r="U1915" s="28"/>
      <c r="V1915" s="28"/>
    </row>
    <row r="1916" spans="20:22" x14ac:dyDescent="0.2">
      <c r="T1916" s="27"/>
      <c r="U1916" s="28"/>
      <c r="V1916" s="28"/>
    </row>
    <row r="1917" spans="20:22" x14ac:dyDescent="0.2">
      <c r="T1917" s="27"/>
      <c r="U1917" s="28"/>
      <c r="V1917" s="28"/>
    </row>
    <row r="1918" spans="20:22" x14ac:dyDescent="0.2">
      <c r="T1918" s="27"/>
      <c r="U1918" s="28"/>
      <c r="V1918" s="28"/>
    </row>
    <row r="1919" spans="20:22" x14ac:dyDescent="0.2">
      <c r="T1919" s="27"/>
      <c r="U1919" s="28"/>
      <c r="V1919" s="28"/>
    </row>
    <row r="1920" spans="20:22" x14ac:dyDescent="0.2">
      <c r="T1920" s="27"/>
      <c r="U1920" s="28"/>
      <c r="V1920" s="28"/>
    </row>
    <row r="1921" spans="20:22" x14ac:dyDescent="0.2">
      <c r="T1921" s="27"/>
      <c r="U1921" s="28"/>
      <c r="V1921" s="28"/>
    </row>
    <row r="1922" spans="20:22" x14ac:dyDescent="0.2">
      <c r="T1922" s="27"/>
      <c r="U1922" s="28"/>
      <c r="V1922" s="28"/>
    </row>
    <row r="1923" spans="20:22" x14ac:dyDescent="0.2">
      <c r="T1923" s="27"/>
      <c r="U1923" s="28"/>
      <c r="V1923" s="28"/>
    </row>
    <row r="1924" spans="20:22" x14ac:dyDescent="0.2">
      <c r="T1924" s="27"/>
      <c r="U1924" s="28"/>
      <c r="V1924" s="28"/>
    </row>
    <row r="1925" spans="20:22" x14ac:dyDescent="0.2">
      <c r="T1925" s="27"/>
      <c r="U1925" s="28"/>
      <c r="V1925" s="28"/>
    </row>
    <row r="1926" spans="20:22" x14ac:dyDescent="0.2">
      <c r="T1926" s="27"/>
      <c r="U1926" s="28"/>
      <c r="V1926" s="28"/>
    </row>
    <row r="1927" spans="20:22" x14ac:dyDescent="0.2">
      <c r="T1927" s="27"/>
      <c r="U1927" s="28"/>
      <c r="V1927" s="28"/>
    </row>
    <row r="1928" spans="20:22" x14ac:dyDescent="0.2">
      <c r="T1928" s="27"/>
      <c r="U1928" s="28"/>
      <c r="V1928" s="28"/>
    </row>
    <row r="1929" spans="20:22" x14ac:dyDescent="0.2">
      <c r="T1929" s="27"/>
      <c r="U1929" s="28"/>
      <c r="V1929" s="28"/>
    </row>
    <row r="1930" spans="20:22" x14ac:dyDescent="0.2">
      <c r="T1930" s="27"/>
      <c r="U1930" s="28"/>
      <c r="V1930" s="28"/>
    </row>
    <row r="1931" spans="20:22" x14ac:dyDescent="0.2">
      <c r="T1931" s="27"/>
      <c r="U1931" s="28"/>
      <c r="V1931" s="28"/>
    </row>
    <row r="1932" spans="20:22" x14ac:dyDescent="0.2">
      <c r="T1932" s="27"/>
      <c r="U1932" s="28"/>
      <c r="V1932" s="28"/>
    </row>
    <row r="1933" spans="20:22" x14ac:dyDescent="0.2">
      <c r="T1933" s="27"/>
      <c r="U1933" s="28"/>
      <c r="V1933" s="28"/>
    </row>
    <row r="1934" spans="20:22" x14ac:dyDescent="0.2">
      <c r="T1934" s="27"/>
      <c r="U1934" s="28"/>
      <c r="V1934" s="28"/>
    </row>
    <row r="1935" spans="20:22" x14ac:dyDescent="0.2">
      <c r="T1935" s="27"/>
      <c r="U1935" s="28"/>
      <c r="V1935" s="28"/>
    </row>
    <row r="1936" spans="20:22" x14ac:dyDescent="0.2">
      <c r="T1936" s="27"/>
      <c r="U1936" s="28"/>
      <c r="V1936" s="28"/>
    </row>
    <row r="1937" spans="20:22" x14ac:dyDescent="0.2">
      <c r="T1937" s="27"/>
      <c r="U1937" s="28"/>
      <c r="V1937" s="28"/>
    </row>
    <row r="1938" spans="20:22" x14ac:dyDescent="0.2">
      <c r="T1938" s="27"/>
      <c r="U1938" s="28"/>
      <c r="V1938" s="28"/>
    </row>
    <row r="1939" spans="20:22" x14ac:dyDescent="0.2">
      <c r="T1939" s="27"/>
      <c r="U1939" s="28"/>
      <c r="V1939" s="28"/>
    </row>
    <row r="1940" spans="20:22" x14ac:dyDescent="0.2">
      <c r="T1940" s="27"/>
      <c r="U1940" s="28"/>
      <c r="V1940" s="28"/>
    </row>
    <row r="1941" spans="20:22" x14ac:dyDescent="0.2">
      <c r="T1941" s="27"/>
      <c r="U1941" s="28"/>
      <c r="V1941" s="28"/>
    </row>
    <row r="1942" spans="20:22" x14ac:dyDescent="0.2">
      <c r="T1942" s="27"/>
      <c r="U1942" s="28"/>
      <c r="V1942" s="28"/>
    </row>
    <row r="1943" spans="20:22" x14ac:dyDescent="0.2">
      <c r="T1943" s="27"/>
      <c r="U1943" s="28"/>
      <c r="V1943" s="28"/>
    </row>
    <row r="1944" spans="20:22" x14ac:dyDescent="0.2">
      <c r="T1944" s="27"/>
      <c r="U1944" s="28"/>
      <c r="V1944" s="28"/>
    </row>
    <row r="1945" spans="20:22" x14ac:dyDescent="0.2">
      <c r="T1945" s="27"/>
      <c r="U1945" s="28"/>
      <c r="V1945" s="28"/>
    </row>
    <row r="1946" spans="20:22" x14ac:dyDescent="0.2">
      <c r="T1946" s="27"/>
      <c r="U1946" s="28"/>
      <c r="V1946" s="28"/>
    </row>
    <row r="1947" spans="20:22" x14ac:dyDescent="0.2">
      <c r="T1947" s="27"/>
      <c r="U1947" s="28"/>
      <c r="V1947" s="28"/>
    </row>
    <row r="1948" spans="20:22" x14ac:dyDescent="0.2">
      <c r="T1948" s="27"/>
      <c r="U1948" s="28"/>
      <c r="V1948" s="28"/>
    </row>
    <row r="1949" spans="20:22" x14ac:dyDescent="0.2">
      <c r="T1949" s="27"/>
      <c r="U1949" s="28"/>
      <c r="V1949" s="28"/>
    </row>
    <row r="1950" spans="20:22" x14ac:dyDescent="0.2">
      <c r="T1950" s="27"/>
      <c r="U1950" s="28"/>
      <c r="V1950" s="28"/>
    </row>
    <row r="1951" spans="20:22" x14ac:dyDescent="0.2">
      <c r="T1951" s="27"/>
      <c r="U1951" s="28"/>
      <c r="V1951" s="28"/>
    </row>
    <row r="1952" spans="20:22" x14ac:dyDescent="0.2">
      <c r="T1952" s="27"/>
      <c r="U1952" s="28"/>
      <c r="V1952" s="28"/>
    </row>
    <row r="1953" spans="20:22" x14ac:dyDescent="0.2">
      <c r="T1953" s="27"/>
      <c r="U1953" s="28"/>
      <c r="V1953" s="28"/>
    </row>
    <row r="1954" spans="20:22" x14ac:dyDescent="0.2">
      <c r="T1954" s="27"/>
      <c r="U1954" s="28"/>
      <c r="V1954" s="28"/>
    </row>
    <row r="1955" spans="20:22" x14ac:dyDescent="0.2">
      <c r="T1955" s="27"/>
      <c r="U1955" s="28"/>
      <c r="V1955" s="28"/>
    </row>
    <row r="1956" spans="20:22" x14ac:dyDescent="0.2">
      <c r="T1956" s="27"/>
      <c r="U1956" s="28"/>
      <c r="V1956" s="28"/>
    </row>
    <row r="1957" spans="20:22" x14ac:dyDescent="0.2">
      <c r="T1957" s="27"/>
      <c r="U1957" s="28"/>
      <c r="V1957" s="28"/>
    </row>
    <row r="1958" spans="20:22" x14ac:dyDescent="0.2">
      <c r="T1958" s="27"/>
      <c r="U1958" s="28"/>
      <c r="V1958" s="28"/>
    </row>
    <row r="1959" spans="20:22" x14ac:dyDescent="0.2">
      <c r="T1959" s="27"/>
      <c r="U1959" s="28"/>
      <c r="V1959" s="28"/>
    </row>
    <row r="1960" spans="20:22" x14ac:dyDescent="0.2">
      <c r="T1960" s="27"/>
      <c r="U1960" s="28"/>
      <c r="V1960" s="28"/>
    </row>
    <row r="1961" spans="20:22" x14ac:dyDescent="0.2">
      <c r="T1961" s="27"/>
      <c r="U1961" s="28"/>
      <c r="V1961" s="28"/>
    </row>
    <row r="1962" spans="20:22" x14ac:dyDescent="0.2">
      <c r="T1962" s="27"/>
      <c r="U1962" s="28"/>
      <c r="V1962" s="28"/>
    </row>
    <row r="1963" spans="20:22" x14ac:dyDescent="0.2">
      <c r="T1963" s="27"/>
      <c r="U1963" s="28"/>
      <c r="V1963" s="28"/>
    </row>
    <row r="1964" spans="20:22" x14ac:dyDescent="0.2">
      <c r="T1964" s="27"/>
      <c r="U1964" s="28"/>
      <c r="V1964" s="28"/>
    </row>
    <row r="1965" spans="20:22" x14ac:dyDescent="0.2">
      <c r="T1965" s="27"/>
      <c r="U1965" s="28"/>
      <c r="V1965" s="28"/>
    </row>
    <row r="1966" spans="20:22" x14ac:dyDescent="0.2">
      <c r="T1966" s="27"/>
      <c r="U1966" s="28"/>
      <c r="V1966" s="28"/>
    </row>
    <row r="1967" spans="20:22" x14ac:dyDescent="0.2">
      <c r="T1967" s="27"/>
      <c r="U1967" s="28"/>
      <c r="V1967" s="28"/>
    </row>
    <row r="1968" spans="20:22" x14ac:dyDescent="0.2">
      <c r="T1968" s="27"/>
      <c r="U1968" s="28"/>
      <c r="V1968" s="28"/>
    </row>
    <row r="1969" spans="20:22" x14ac:dyDescent="0.2">
      <c r="T1969" s="27"/>
      <c r="U1969" s="28"/>
      <c r="V1969" s="28"/>
    </row>
    <row r="1970" spans="20:22" x14ac:dyDescent="0.2">
      <c r="T1970" s="27"/>
      <c r="U1970" s="28"/>
      <c r="V1970" s="28"/>
    </row>
    <row r="1971" spans="20:22" x14ac:dyDescent="0.2">
      <c r="T1971" s="27"/>
      <c r="U1971" s="28"/>
      <c r="V1971" s="28"/>
    </row>
    <row r="1972" spans="20:22" x14ac:dyDescent="0.2">
      <c r="T1972" s="27"/>
      <c r="U1972" s="28"/>
      <c r="V1972" s="28"/>
    </row>
    <row r="1973" spans="20:22" x14ac:dyDescent="0.2">
      <c r="T1973" s="27"/>
      <c r="U1973" s="28"/>
      <c r="V1973" s="28"/>
    </row>
  </sheetData>
  <sheetProtection password="DAAD" sheet="1" objects="1" scenarios="1"/>
  <mergeCells count="4">
    <mergeCell ref="A1:B1"/>
    <mergeCell ref="C9:E9"/>
    <mergeCell ref="D18:E19"/>
    <mergeCell ref="D15:E16"/>
  </mergeCells>
  <phoneticPr fontId="0" type="noConversion"/>
  <dataValidations count="9">
    <dataValidation type="list" showInputMessage="1" showErrorMessage="1" errorTitle="ERROR" error="0 - Mat. Definitiva_x000a_9 - Mat. Provisoria" promptTitle="IMPORTANTE" prompt="Esta Celda no debe quedar vacía. _x000a_Ingrese:_x000a_0 (Matrículas Definitivas)_x000a_9 (Matrículas Provisorias)" sqref="B4">
      <formula1>$I$2:$I$3</formula1>
    </dataValidation>
    <dataValidation type="list" allowBlank="1" showInputMessage="1" showErrorMessage="1" errorTitle="ERROR" error="Despliegue la lista de opciones haciendo click en la flecha del lado derecho de la celda" promptTitle="IMPORTANTE" prompt="Si elige &quot;Cuota de Ratificación&quot; detalle en la Celda contigua a cual pertenece. Ej: 2 de 4 ó 3 y 4 de 6 etc._x000a_Si elige &quot;Otros&quot; detalle a que pertenece." sqref="B9">
      <formula1>$J$2:$J$6</formula1>
    </dataValidation>
    <dataValidation errorStyle="information" allowBlank="1" showInputMessage="1" showErrorMessage="1" sqref="C9"/>
    <dataValidation type="date" allowBlank="1" showInputMessage="1" showErrorMessage="1" errorTitle="Error" error="Fecha no válida" promptTitle="FORMATO" prompt="dd/mm/aaaa" sqref="B11">
      <formula1>39448</formula1>
      <formula2>44196</formula2>
    </dataValidation>
    <dataValidation type="whole" allowBlank="1" showInputMessage="1" showErrorMessage="1" errorTitle="ERROR" error="Verifique su Matricula._x000a_Solo número de 3 o 4 cifras.-" sqref="E3">
      <formula1>400</formula1>
      <formula2>5200</formula2>
    </dataValidation>
    <dataValidation allowBlank="1" showInputMessage="1" showErrorMessage="1" errorTitle="ERROR" error="0 - Mat. Definitiva_x000a_9 - Mat. Provisoria" sqref="E4"/>
    <dataValidation type="decimal" allowBlank="1" showInputMessage="1" showErrorMessage="1" errorTitle="Error" error="Número no válido_x000a_Valor permitido: entre 0 y 9999,99" promptTitle="Valores Permitidos" prompt="Entre 0 y 9999,99" sqref="B10">
      <formula1>0</formula1>
      <formula2>9999.99</formula2>
    </dataValidation>
    <dataValidation type="whole" allowBlank="1" showInputMessage="1" showErrorMessage="1" errorTitle="ERROR" error="Verifique su Matricula." promptTitle="IMPORTANTE" prompt="Esta Celda no debe quedar vacía. Ingrese su Nº de Matricula." sqref="B3">
      <formula1>400</formula1>
      <formula2>9999</formula2>
    </dataValidation>
    <dataValidation allowBlank="1" showErrorMessage="1" sqref="B2"/>
  </dataValidations>
  <hyperlinks>
    <hyperlink ref="B19" location="Principal!A1" display="VOLVER"/>
    <hyperlink ref="B15" location="'Calculo Visado'!A1" display="CALCULAR VISADO"/>
    <hyperlink ref="B17" location="'Planilla Visado'!A1" display="COMPLETAR PLANILLA DE REGISTRO DE TRABAJOS"/>
    <hyperlink ref="D15:E16" location="'Boleta Completa'!A1" display="IMPRIMIR BOLETA"/>
    <hyperlink ref="D18:E19" location="'Boleta Cliente'!A1" display="IMPRIMIR BOLETA PARA EL CLIENTE"/>
  </hyperlinks>
  <pageMargins left="0.75" right="0.75" top="1" bottom="1" header="0" footer="0"/>
  <pageSetup paperSize="9" orientation="portrait" r:id="rId1"/>
  <headerFooter alignWithMargins="0"/>
  <ignoredErrors>
    <ignoredError sqref="L2:L3" evalError="1"/>
    <ignoredError sqref="N2" numberStoredAsText="1"/>
    <ignoredError sqref="O4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U1974"/>
  <sheetViews>
    <sheetView workbookViewId="0">
      <selection activeCell="D17" sqref="D17:E17"/>
    </sheetView>
  </sheetViews>
  <sheetFormatPr baseColWidth="10" defaultRowHeight="12.75" x14ac:dyDescent="0.2"/>
  <cols>
    <col min="1" max="1" width="17.7109375" customWidth="1"/>
    <col min="2" max="2" width="50.7109375" customWidth="1"/>
    <col min="3" max="3" width="5.7109375" customWidth="1"/>
    <col min="4" max="5" width="20.7109375" customWidth="1"/>
    <col min="6" max="6" width="5.7109375" customWidth="1"/>
    <col min="10" max="10" width="21" customWidth="1"/>
    <col min="11" max="11" width="25.7109375" customWidth="1"/>
    <col min="14" max="14" width="10.7109375" customWidth="1"/>
    <col min="15" max="17" width="6.7109375" customWidth="1"/>
    <col min="19" max="19" width="32.5703125" customWidth="1"/>
    <col min="20" max="20" width="6.85546875" style="29" customWidth="1"/>
    <col min="21" max="21" width="7.42578125" style="29" customWidth="1"/>
  </cols>
  <sheetData>
    <row r="1" spans="1:21" ht="20.100000000000001" customHeight="1" x14ac:dyDescent="0.25">
      <c r="A1" s="301" t="s">
        <v>168</v>
      </c>
      <c r="B1" s="302"/>
      <c r="C1" s="219"/>
      <c r="D1" s="251"/>
      <c r="E1" s="251"/>
      <c r="F1" s="219"/>
      <c r="G1" s="219"/>
      <c r="H1" s="219"/>
      <c r="I1" s="220"/>
      <c r="J1" s="221"/>
      <c r="K1" s="221" t="s">
        <v>10</v>
      </c>
      <c r="L1" s="220" t="s">
        <v>11</v>
      </c>
      <c r="M1" s="221" t="s">
        <v>13</v>
      </c>
      <c r="N1" s="221" t="s">
        <v>14</v>
      </c>
      <c r="O1" s="220" t="s">
        <v>15</v>
      </c>
      <c r="P1" s="220" t="s">
        <v>16</v>
      </c>
      <c r="Q1" s="220" t="s">
        <v>17</v>
      </c>
      <c r="R1" s="230"/>
      <c r="S1" s="223"/>
      <c r="T1" s="65"/>
      <c r="U1" s="47"/>
    </row>
    <row r="2" spans="1:21" ht="20.100000000000001" customHeight="1" x14ac:dyDescent="0.2">
      <c r="A2" s="239" t="s">
        <v>1</v>
      </c>
      <c r="B2" s="240"/>
      <c r="C2" s="219"/>
      <c r="D2" s="252"/>
      <c r="E2" s="253"/>
      <c r="F2" s="219"/>
      <c r="G2" s="219"/>
      <c r="H2" s="219"/>
      <c r="I2" s="224"/>
      <c r="J2" s="225"/>
      <c r="K2" s="225" t="str">
        <f>CONCATENATE(L2,M2,Datos!B3,Datos!B4,N3,O2,P2,Q2,3,L2)</f>
        <v>*025900000000119003*</v>
      </c>
      <c r="L2" s="224" t="s">
        <v>12</v>
      </c>
      <c r="M2" s="226" t="s">
        <v>239</v>
      </c>
      <c r="N2" s="227">
        <f>B10*100</f>
        <v>0</v>
      </c>
      <c r="O2" s="228" t="str">
        <f>IF(O4&lt;10,CONCATENATE(0,O4),O4)</f>
        <v>00</v>
      </c>
      <c r="P2" s="224" t="str">
        <f>IF(P4&lt;10,CONCATENATE(0,P4),P4)</f>
        <v>01</v>
      </c>
      <c r="Q2" s="224">
        <f>YEAR(B11)</f>
        <v>1900</v>
      </c>
      <c r="R2" s="230"/>
      <c r="S2" s="230"/>
      <c r="T2" s="66"/>
      <c r="U2" s="48"/>
    </row>
    <row r="3" spans="1:21" ht="20.100000000000001" customHeight="1" x14ac:dyDescent="0.2">
      <c r="A3" s="241" t="s">
        <v>169</v>
      </c>
      <c r="B3" s="242"/>
      <c r="C3" s="219"/>
      <c r="D3" s="252"/>
      <c r="E3" s="253"/>
      <c r="F3" s="219"/>
      <c r="G3" s="219"/>
      <c r="H3" s="219"/>
      <c r="I3" s="224"/>
      <c r="J3" s="225"/>
      <c r="K3" s="225">
        <f>LEN(K2)</f>
        <v>20</v>
      </c>
      <c r="L3" s="225"/>
      <c r="M3" s="225"/>
      <c r="N3" s="231" t="str">
        <f>IF(N4&lt;3,CONCATENATE(0,0,0,0,N2),IF(N4&lt;4,CONCATENATE(0,0,0,N2),IF(N4&lt;5,CONCATENATE(0,0,N2),IF(N4&lt;6,CONCATENATE(0,N2),N2))))</f>
        <v>00000</v>
      </c>
      <c r="O3" s="228"/>
      <c r="P3" s="224"/>
      <c r="Q3" s="224"/>
      <c r="R3" s="230"/>
      <c r="S3" s="230"/>
      <c r="T3" s="66"/>
      <c r="U3" s="48"/>
    </row>
    <row r="4" spans="1:21" ht="20.100000000000001" customHeight="1" x14ac:dyDescent="0.2">
      <c r="A4" s="239" t="s">
        <v>170</v>
      </c>
      <c r="B4" s="240"/>
      <c r="C4" s="219"/>
      <c r="D4" s="252"/>
      <c r="E4" s="253"/>
      <c r="F4" s="219"/>
      <c r="G4" s="219"/>
      <c r="H4" s="219"/>
      <c r="I4" s="225"/>
      <c r="J4" s="225"/>
      <c r="K4" s="225"/>
      <c r="L4" s="225"/>
      <c r="M4" s="232" t="s">
        <v>216</v>
      </c>
      <c r="N4" s="229">
        <f>LEN(N2)</f>
        <v>1</v>
      </c>
      <c r="O4" s="225">
        <f>DAY(B11)</f>
        <v>0</v>
      </c>
      <c r="P4" s="224">
        <f>MONTH(B11)</f>
        <v>1</v>
      </c>
      <c r="Q4" s="225"/>
      <c r="R4" s="230"/>
      <c r="S4" s="230"/>
      <c r="T4" s="66"/>
      <c r="U4" s="48"/>
    </row>
    <row r="5" spans="1:21" ht="20.100000000000001" customHeight="1" x14ac:dyDescent="0.2">
      <c r="A5" s="241" t="s">
        <v>171</v>
      </c>
      <c r="B5" s="242"/>
      <c r="C5" s="219"/>
      <c r="D5" s="252"/>
      <c r="E5" s="253"/>
      <c r="F5" s="219"/>
      <c r="G5" s="219"/>
      <c r="H5" s="219"/>
      <c r="I5" s="225"/>
      <c r="J5" s="225"/>
      <c r="K5" s="225"/>
      <c r="L5" s="225"/>
      <c r="M5" s="219"/>
      <c r="N5" s="219"/>
      <c r="O5" s="234"/>
      <c r="P5" s="225"/>
      <c r="Q5" s="225"/>
      <c r="R5" s="230"/>
      <c r="S5" s="230"/>
      <c r="T5" s="66"/>
      <c r="U5" s="48"/>
    </row>
    <row r="6" spans="1:21" ht="20.100000000000001" customHeight="1" x14ac:dyDescent="0.2">
      <c r="A6" s="239" t="s">
        <v>5</v>
      </c>
      <c r="B6" s="240"/>
      <c r="C6" s="219"/>
      <c r="D6" s="252"/>
      <c r="E6" s="253"/>
      <c r="F6" s="219"/>
      <c r="G6" s="219"/>
      <c r="H6" s="219"/>
      <c r="I6" s="230"/>
      <c r="J6" s="230"/>
      <c r="K6" s="230"/>
      <c r="L6" s="230"/>
      <c r="M6" s="230"/>
      <c r="N6" s="230"/>
      <c r="O6" s="230"/>
      <c r="P6" s="230"/>
      <c r="Q6" s="230"/>
      <c r="R6" s="230"/>
      <c r="S6" s="230"/>
      <c r="T6" s="66"/>
      <c r="U6" s="48"/>
    </row>
    <row r="7" spans="1:21" ht="20.100000000000001" customHeight="1" x14ac:dyDescent="0.2">
      <c r="A7" s="241" t="s">
        <v>6</v>
      </c>
      <c r="B7" s="242"/>
      <c r="C7" s="219"/>
      <c r="D7" s="252"/>
      <c r="E7" s="253"/>
      <c r="F7" s="219"/>
      <c r="G7" s="219"/>
      <c r="H7" s="219"/>
      <c r="I7" s="219"/>
      <c r="J7" s="219"/>
      <c r="K7" s="219"/>
      <c r="L7" s="219"/>
      <c r="M7" s="219"/>
      <c r="N7" s="219"/>
      <c r="O7" s="219"/>
      <c r="P7" s="219"/>
      <c r="Q7" s="219"/>
      <c r="R7" s="219"/>
      <c r="S7" s="230"/>
      <c r="T7" s="66"/>
      <c r="U7" s="48"/>
    </row>
    <row r="8" spans="1:21" ht="20.100000000000001" customHeight="1" x14ac:dyDescent="0.2">
      <c r="A8" s="243" t="s">
        <v>8</v>
      </c>
      <c r="B8" s="244"/>
      <c r="C8" s="219"/>
      <c r="D8" s="252"/>
      <c r="E8" s="253"/>
      <c r="F8" s="219"/>
      <c r="G8" s="219"/>
      <c r="H8" s="219"/>
      <c r="I8" s="219"/>
      <c r="J8" s="219"/>
      <c r="K8" s="219"/>
      <c r="L8" s="219"/>
      <c r="M8" s="219"/>
      <c r="N8" s="219"/>
      <c r="O8" s="219"/>
      <c r="P8" s="219"/>
      <c r="Q8" s="219"/>
      <c r="R8" s="219"/>
      <c r="S8" s="230"/>
      <c r="T8" s="66"/>
      <c r="U8" s="48"/>
    </row>
    <row r="9" spans="1:21" ht="20.100000000000001" customHeight="1" x14ac:dyDescent="0.2">
      <c r="A9" s="245" t="s">
        <v>7</v>
      </c>
      <c r="B9" s="246"/>
      <c r="C9" s="254"/>
      <c r="D9" s="229"/>
      <c r="E9" s="22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30"/>
      <c r="T9" s="66"/>
      <c r="U9" s="48"/>
    </row>
    <row r="10" spans="1:21" ht="20.100000000000001" customHeight="1" x14ac:dyDescent="0.2">
      <c r="A10" s="247" t="s">
        <v>214</v>
      </c>
      <c r="B10" s="248"/>
      <c r="C10" s="254"/>
      <c r="D10" s="229"/>
      <c r="E10" s="229"/>
      <c r="F10" s="219"/>
      <c r="G10" s="219"/>
      <c r="H10" s="219"/>
      <c r="I10" s="219"/>
      <c r="J10" s="219"/>
      <c r="K10" s="219"/>
      <c r="L10" s="219"/>
      <c r="M10" s="219"/>
      <c r="N10" s="219"/>
      <c r="O10" s="219"/>
      <c r="P10" s="219"/>
      <c r="Q10" s="219"/>
      <c r="R10" s="219"/>
      <c r="S10" s="230"/>
      <c r="T10" s="66"/>
      <c r="U10" s="48"/>
    </row>
    <row r="11" spans="1:21" ht="20.100000000000001" customHeight="1" x14ac:dyDescent="0.2">
      <c r="A11" s="249" t="s">
        <v>215</v>
      </c>
      <c r="B11" s="250"/>
      <c r="C11" s="254"/>
      <c r="D11" s="229"/>
      <c r="E11" s="229"/>
      <c r="F11" s="219"/>
      <c r="G11" s="219"/>
      <c r="H11" s="219"/>
      <c r="I11" s="219"/>
      <c r="J11" s="219"/>
      <c r="K11" s="219"/>
      <c r="L11" s="219"/>
      <c r="M11" s="219"/>
      <c r="N11" s="219"/>
      <c r="O11" s="219"/>
      <c r="P11" s="219"/>
      <c r="Q11" s="219"/>
      <c r="R11" s="219"/>
      <c r="S11" s="230"/>
      <c r="T11" s="48"/>
      <c r="U11" s="48"/>
    </row>
    <row r="12" spans="1:21" ht="20.100000000000001" customHeight="1" x14ac:dyDescent="0.2">
      <c r="A12" s="255"/>
      <c r="B12" s="256"/>
      <c r="C12" s="215">
        <f>B12</f>
        <v>0</v>
      </c>
      <c r="D12" s="219"/>
      <c r="E12" s="219"/>
      <c r="F12" s="215"/>
      <c r="G12" s="219"/>
      <c r="H12" s="219"/>
      <c r="I12" s="219"/>
      <c r="J12" s="219"/>
      <c r="K12" s="219"/>
      <c r="L12" s="219"/>
      <c r="M12" s="219"/>
      <c r="N12" s="219"/>
      <c r="O12" s="219"/>
      <c r="P12" s="219"/>
      <c r="Q12" s="219"/>
      <c r="R12" s="219"/>
      <c r="S12" s="230"/>
      <c r="T12" s="48"/>
      <c r="U12" s="48"/>
    </row>
    <row r="13" spans="1:21" x14ac:dyDescent="0.2">
      <c r="A13" s="191"/>
      <c r="B13" s="191"/>
      <c r="C13" s="219"/>
      <c r="D13" s="219"/>
      <c r="E13" s="219"/>
      <c r="F13" s="219"/>
      <c r="G13" s="219"/>
      <c r="H13" s="219"/>
      <c r="I13" s="219"/>
      <c r="J13" s="219"/>
      <c r="K13" s="219"/>
      <c r="L13" s="219"/>
      <c r="M13" s="219"/>
      <c r="N13" s="219"/>
      <c r="O13" s="219"/>
      <c r="P13" s="219"/>
      <c r="Q13" s="219"/>
      <c r="R13" s="219"/>
      <c r="S13" s="230"/>
      <c r="T13" s="28"/>
      <c r="U13" s="28"/>
    </row>
    <row r="14" spans="1:21" x14ac:dyDescent="0.2">
      <c r="A14" s="1"/>
      <c r="B14" s="1"/>
      <c r="C14" s="1"/>
      <c r="D14" s="1"/>
      <c r="E14" s="1"/>
      <c r="F14" s="1"/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191"/>
      <c r="R14" s="191"/>
      <c r="S14" s="218"/>
      <c r="T14" s="28"/>
      <c r="U14" s="28"/>
    </row>
    <row r="15" spans="1:21" ht="20.100000000000001" customHeight="1" x14ac:dyDescent="0.2">
      <c r="A15" s="1"/>
      <c r="B15" s="45" t="s">
        <v>80</v>
      </c>
      <c r="C15" s="1"/>
      <c r="D15" s="315" t="s">
        <v>19</v>
      </c>
      <c r="E15" s="316"/>
      <c r="F15" s="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218"/>
      <c r="T15" s="28"/>
      <c r="U15" s="28"/>
    </row>
    <row r="16" spans="1:21" ht="20.100000000000001" customHeight="1" x14ac:dyDescent="0.2">
      <c r="A16" s="1"/>
      <c r="B16" s="1"/>
      <c r="C16" s="1"/>
      <c r="D16" s="1"/>
      <c r="E16" s="1"/>
      <c r="F16" s="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218"/>
      <c r="T16" s="28"/>
      <c r="U16" s="28"/>
    </row>
    <row r="17" spans="1:21" ht="20.100000000000001" customHeight="1" x14ac:dyDescent="0.2">
      <c r="A17" s="1"/>
      <c r="B17" s="45" t="s">
        <v>165</v>
      </c>
      <c r="C17" s="1"/>
      <c r="D17" s="311" t="s">
        <v>174</v>
      </c>
      <c r="E17" s="312"/>
      <c r="F17" s="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218"/>
      <c r="T17" s="28"/>
      <c r="U17" s="28"/>
    </row>
    <row r="18" spans="1:21" ht="18" customHeight="1" x14ac:dyDescent="0.2">
      <c r="A18" s="1"/>
      <c r="B18" s="1"/>
      <c r="C18" s="1"/>
      <c r="D18" s="313" t="s">
        <v>175</v>
      </c>
      <c r="E18" s="314"/>
      <c r="F18" s="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  <c r="R18" s="191"/>
      <c r="S18" s="218"/>
      <c r="T18" s="28"/>
      <c r="U18" s="28"/>
    </row>
    <row r="19" spans="1:21" ht="20.100000000000001" customHeight="1" x14ac:dyDescent="0.2">
      <c r="A19" s="1"/>
      <c r="B19" s="45" t="s">
        <v>238</v>
      </c>
      <c r="C19" s="1"/>
      <c r="D19" s="310"/>
      <c r="E19" s="310"/>
      <c r="F19" s="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191"/>
      <c r="S19" s="218"/>
      <c r="T19" s="28"/>
      <c r="U19" s="28"/>
    </row>
    <row r="20" spans="1:21" x14ac:dyDescent="0.2">
      <c r="A20" s="62"/>
      <c r="B20" s="62"/>
      <c r="C20" s="62"/>
      <c r="D20" s="62"/>
      <c r="E20" s="62"/>
      <c r="F20" s="62"/>
      <c r="G20" s="191"/>
      <c r="H20" s="191"/>
      <c r="I20" s="191"/>
      <c r="J20" s="191"/>
      <c r="K20" s="191"/>
      <c r="L20" s="191"/>
      <c r="M20" s="191"/>
      <c r="N20" s="191"/>
      <c r="O20" s="191"/>
      <c r="P20" s="191"/>
      <c r="Q20" s="191"/>
      <c r="R20" s="191"/>
      <c r="S20" s="218"/>
      <c r="T20" s="28"/>
      <c r="U20" s="28"/>
    </row>
    <row r="21" spans="1:21" x14ac:dyDescent="0.2">
      <c r="A21" s="191"/>
      <c r="B21" s="191"/>
      <c r="C21" s="191"/>
      <c r="D21" s="191"/>
      <c r="E21" s="191"/>
      <c r="F21" s="191"/>
      <c r="G21" s="191"/>
      <c r="H21" s="191"/>
      <c r="I21" s="191"/>
      <c r="J21" s="191"/>
      <c r="K21" s="191"/>
      <c r="L21" s="191"/>
      <c r="M21" s="191"/>
      <c r="N21" s="191"/>
      <c r="O21" s="191"/>
      <c r="P21" s="191"/>
      <c r="Q21" s="191"/>
      <c r="R21" s="191"/>
      <c r="S21" s="218"/>
      <c r="T21" s="28"/>
      <c r="U21" s="28"/>
    </row>
    <row r="22" spans="1:21" x14ac:dyDescent="0.2">
      <c r="A22" s="191"/>
      <c r="B22" s="191"/>
      <c r="C22" s="191"/>
      <c r="D22" s="191"/>
      <c r="E22" s="191"/>
      <c r="F22" s="191"/>
      <c r="G22" s="191"/>
      <c r="H22" s="191"/>
      <c r="I22" s="191"/>
      <c r="J22" s="191"/>
      <c r="K22" s="191"/>
      <c r="L22" s="191"/>
      <c r="M22" s="191"/>
      <c r="N22" s="191"/>
      <c r="O22" s="191"/>
      <c r="P22" s="191"/>
      <c r="Q22" s="191"/>
      <c r="R22" s="191"/>
      <c r="S22" s="218"/>
      <c r="T22" s="28"/>
      <c r="U22" s="28"/>
    </row>
    <row r="23" spans="1:21" x14ac:dyDescent="0.2">
      <c r="A23" s="191"/>
      <c r="B23" s="191"/>
      <c r="C23" s="191"/>
      <c r="D23" s="191"/>
      <c r="E23" s="191"/>
      <c r="F23" s="191"/>
      <c r="G23" s="191"/>
      <c r="H23" s="191"/>
      <c r="I23" s="191"/>
      <c r="J23" s="191"/>
      <c r="K23" s="191"/>
      <c r="L23" s="191"/>
      <c r="M23" s="191"/>
      <c r="N23" s="191"/>
      <c r="O23" s="191"/>
      <c r="P23" s="191"/>
      <c r="Q23" s="191"/>
      <c r="R23" s="191"/>
      <c r="S23" s="218"/>
      <c r="T23" s="28"/>
      <c r="U23" s="28"/>
    </row>
    <row r="24" spans="1:21" x14ac:dyDescent="0.2">
      <c r="A24" s="191"/>
      <c r="B24" s="191"/>
      <c r="C24" s="191"/>
      <c r="D24" s="191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91"/>
      <c r="P24" s="191"/>
      <c r="Q24" s="191"/>
      <c r="R24" s="191"/>
      <c r="S24" s="218"/>
      <c r="T24" s="28"/>
      <c r="U24" s="28"/>
    </row>
    <row r="25" spans="1:21" x14ac:dyDescent="0.2">
      <c r="A25" s="191"/>
      <c r="B25" s="191"/>
      <c r="C25" s="191"/>
      <c r="D25" s="191"/>
      <c r="E25" s="191"/>
      <c r="F25" s="191"/>
      <c r="G25" s="191"/>
      <c r="H25" s="191"/>
      <c r="I25" s="191"/>
      <c r="J25" s="191"/>
      <c r="K25" s="191"/>
      <c r="L25" s="191"/>
      <c r="M25" s="191"/>
      <c r="N25" s="191"/>
      <c r="O25" s="191"/>
      <c r="P25" s="191"/>
      <c r="Q25" s="191"/>
      <c r="R25" s="191"/>
      <c r="S25" s="218"/>
      <c r="T25" s="28"/>
      <c r="U25" s="28"/>
    </row>
    <row r="26" spans="1:21" x14ac:dyDescent="0.2">
      <c r="A26" s="191"/>
      <c r="B26" s="191"/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91"/>
      <c r="P26" s="191"/>
      <c r="Q26" s="191"/>
      <c r="R26" s="191"/>
      <c r="S26" s="218"/>
      <c r="T26" s="28"/>
      <c r="U26" s="28"/>
    </row>
    <row r="27" spans="1:21" x14ac:dyDescent="0.2">
      <c r="A27" s="191"/>
      <c r="B27" s="191"/>
      <c r="C27" s="191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P27" s="191"/>
      <c r="Q27" s="191"/>
      <c r="R27" s="191"/>
      <c r="S27" s="218"/>
      <c r="T27" s="28"/>
      <c r="U27" s="28"/>
    </row>
    <row r="28" spans="1:21" x14ac:dyDescent="0.2">
      <c r="A28" s="191"/>
      <c r="B28" s="191"/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1"/>
      <c r="S28" s="218"/>
      <c r="T28" s="28"/>
      <c r="U28" s="28"/>
    </row>
    <row r="29" spans="1:21" x14ac:dyDescent="0.2">
      <c r="A29" s="191"/>
      <c r="B29" s="191"/>
      <c r="C29" s="191"/>
      <c r="D29" s="191"/>
      <c r="E29" s="191"/>
      <c r="F29" s="191"/>
      <c r="G29" s="191"/>
      <c r="H29" s="191"/>
      <c r="I29" s="191"/>
      <c r="J29" s="191"/>
      <c r="K29" s="191"/>
      <c r="L29" s="191"/>
      <c r="M29" s="191"/>
      <c r="N29" s="191"/>
      <c r="O29" s="191"/>
      <c r="P29" s="191"/>
      <c r="Q29" s="191"/>
      <c r="R29" s="191"/>
      <c r="S29" s="218"/>
      <c r="T29" s="28"/>
      <c r="U29" s="28"/>
    </row>
    <row r="30" spans="1:21" x14ac:dyDescent="0.2">
      <c r="A30" s="191"/>
      <c r="B30" s="191"/>
      <c r="C30" s="191"/>
      <c r="D30" s="191"/>
      <c r="E30" s="191"/>
      <c r="F30" s="191"/>
      <c r="G30" s="191"/>
      <c r="H30" s="191"/>
      <c r="I30" s="191"/>
      <c r="J30" s="191"/>
      <c r="K30" s="191"/>
      <c r="L30" s="191"/>
      <c r="M30" s="191"/>
      <c r="N30" s="191"/>
      <c r="O30" s="191"/>
      <c r="P30" s="191"/>
      <c r="Q30" s="191"/>
      <c r="R30" s="191"/>
      <c r="S30" s="218"/>
      <c r="T30" s="28"/>
      <c r="U30" s="28"/>
    </row>
    <row r="31" spans="1:21" x14ac:dyDescent="0.2">
      <c r="A31" s="191"/>
      <c r="B31" s="191"/>
      <c r="C31" s="191"/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1"/>
      <c r="O31" s="191"/>
      <c r="P31" s="191"/>
      <c r="Q31" s="191"/>
      <c r="R31" s="191"/>
      <c r="S31" s="218"/>
      <c r="T31" s="28"/>
      <c r="U31" s="28"/>
    </row>
    <row r="32" spans="1:21" x14ac:dyDescent="0.2">
      <c r="A32" s="191"/>
      <c r="B32" s="191"/>
      <c r="C32" s="191"/>
      <c r="D32" s="191"/>
      <c r="E32" s="191"/>
      <c r="F32" s="191"/>
      <c r="G32" s="191"/>
      <c r="H32" s="191"/>
      <c r="I32" s="191"/>
      <c r="J32" s="191"/>
      <c r="K32" s="191"/>
      <c r="L32" s="191"/>
      <c r="M32" s="191"/>
      <c r="N32" s="191"/>
      <c r="O32" s="191"/>
      <c r="P32" s="191"/>
      <c r="Q32" s="191"/>
      <c r="R32" s="191"/>
      <c r="S32" s="218"/>
      <c r="T32" s="28"/>
      <c r="U32" s="28"/>
    </row>
    <row r="33" spans="1:21" x14ac:dyDescent="0.2">
      <c r="A33" s="191"/>
      <c r="B33" s="191"/>
      <c r="C33" s="191"/>
      <c r="D33" s="191"/>
      <c r="E33" s="191"/>
      <c r="F33" s="191"/>
      <c r="G33" s="191"/>
      <c r="H33" s="191"/>
      <c r="I33" s="191"/>
      <c r="J33" s="191"/>
      <c r="K33" s="191"/>
      <c r="L33" s="191"/>
      <c r="M33" s="191"/>
      <c r="N33" s="191"/>
      <c r="O33" s="191"/>
      <c r="P33" s="191"/>
      <c r="Q33" s="191"/>
      <c r="R33" s="191"/>
      <c r="S33" s="218"/>
      <c r="T33" s="28"/>
      <c r="U33" s="28"/>
    </row>
    <row r="34" spans="1:21" x14ac:dyDescent="0.2">
      <c r="A34" s="191"/>
      <c r="B34" s="191"/>
      <c r="C34" s="191"/>
      <c r="D34" s="191"/>
      <c r="E34" s="191"/>
      <c r="F34" s="191"/>
      <c r="G34" s="191"/>
      <c r="H34" s="191"/>
      <c r="I34" s="191"/>
      <c r="J34" s="191"/>
      <c r="K34" s="191"/>
      <c r="L34" s="191"/>
      <c r="M34" s="191"/>
      <c r="N34" s="191"/>
      <c r="O34" s="191"/>
      <c r="P34" s="191"/>
      <c r="Q34" s="191"/>
      <c r="R34" s="191"/>
      <c r="S34" s="218"/>
      <c r="T34" s="28"/>
      <c r="U34" s="28"/>
    </row>
    <row r="35" spans="1:21" x14ac:dyDescent="0.2">
      <c r="A35" s="191"/>
      <c r="B35" s="191"/>
      <c r="C35" s="191"/>
      <c r="D35" s="191"/>
      <c r="E35" s="191"/>
      <c r="F35" s="191"/>
      <c r="G35" s="191"/>
      <c r="H35" s="191"/>
      <c r="I35" s="191"/>
      <c r="J35" s="191"/>
      <c r="K35" s="191"/>
      <c r="L35" s="191"/>
      <c r="M35" s="191"/>
      <c r="N35" s="191"/>
      <c r="O35" s="191"/>
      <c r="P35" s="191"/>
      <c r="Q35" s="191"/>
      <c r="R35" s="191"/>
      <c r="S35" s="218"/>
      <c r="T35" s="28"/>
      <c r="U35" s="28"/>
    </row>
    <row r="36" spans="1:21" x14ac:dyDescent="0.2">
      <c r="A36" s="191"/>
      <c r="B36" s="191"/>
      <c r="C36" s="191"/>
      <c r="D36" s="191"/>
      <c r="E36" s="191"/>
      <c r="F36" s="191"/>
      <c r="G36" s="191"/>
      <c r="H36" s="191"/>
      <c r="I36" s="191"/>
      <c r="J36" s="191"/>
      <c r="K36" s="191"/>
      <c r="L36" s="191"/>
      <c r="M36" s="191"/>
      <c r="N36" s="191"/>
      <c r="O36" s="191"/>
      <c r="P36" s="191"/>
      <c r="Q36" s="191"/>
      <c r="R36" s="191"/>
      <c r="S36" s="218"/>
      <c r="T36" s="28"/>
      <c r="U36" s="28"/>
    </row>
    <row r="37" spans="1:21" x14ac:dyDescent="0.2">
      <c r="A37" s="191"/>
      <c r="B37" s="191"/>
      <c r="C37" s="191"/>
      <c r="D37" s="191"/>
      <c r="E37" s="191"/>
      <c r="F37" s="191"/>
      <c r="G37" s="191"/>
      <c r="H37" s="191"/>
      <c r="I37" s="191"/>
      <c r="J37" s="191"/>
      <c r="K37" s="191"/>
      <c r="L37" s="191"/>
      <c r="M37" s="191"/>
      <c r="N37" s="191"/>
      <c r="O37" s="191"/>
      <c r="P37" s="191"/>
      <c r="Q37" s="191"/>
      <c r="R37" s="191"/>
      <c r="S37" s="218"/>
      <c r="T37" s="28"/>
      <c r="U37" s="28"/>
    </row>
    <row r="38" spans="1:21" x14ac:dyDescent="0.2">
      <c r="A38" s="191"/>
      <c r="B38" s="191"/>
      <c r="C38" s="191"/>
      <c r="D38" s="191"/>
      <c r="E38" s="191"/>
      <c r="F38" s="191"/>
      <c r="G38" s="191"/>
      <c r="H38" s="191"/>
      <c r="I38" s="191"/>
      <c r="J38" s="191"/>
      <c r="K38" s="191"/>
      <c r="L38" s="191"/>
      <c r="M38" s="191"/>
      <c r="N38" s="191"/>
      <c r="O38" s="191"/>
      <c r="P38" s="191"/>
      <c r="Q38" s="191"/>
      <c r="R38" s="191"/>
      <c r="S38" s="218"/>
      <c r="T38" s="28"/>
      <c r="U38" s="28"/>
    </row>
    <row r="39" spans="1:21" x14ac:dyDescent="0.2">
      <c r="A39" s="191"/>
      <c r="B39" s="191"/>
      <c r="C39" s="191"/>
      <c r="D39" s="191"/>
      <c r="E39" s="191"/>
      <c r="F39" s="191"/>
      <c r="G39" s="191"/>
      <c r="H39" s="191"/>
      <c r="I39" s="191"/>
      <c r="J39" s="191"/>
      <c r="K39" s="191"/>
      <c r="L39" s="191"/>
      <c r="M39" s="191"/>
      <c r="N39" s="191"/>
      <c r="O39" s="191"/>
      <c r="P39" s="191"/>
      <c r="Q39" s="191"/>
      <c r="R39" s="191"/>
      <c r="S39" s="218"/>
      <c r="T39" s="28"/>
      <c r="U39" s="28"/>
    </row>
    <row r="40" spans="1:21" x14ac:dyDescent="0.2">
      <c r="A40" s="191"/>
      <c r="B40" s="191"/>
      <c r="C40" s="191"/>
      <c r="D40" s="191"/>
      <c r="E40" s="191"/>
      <c r="F40" s="191"/>
      <c r="G40" s="191"/>
      <c r="H40" s="191"/>
      <c r="I40" s="191"/>
      <c r="J40" s="191"/>
      <c r="K40" s="191"/>
      <c r="L40" s="191"/>
      <c r="M40" s="191"/>
      <c r="N40" s="191"/>
      <c r="O40" s="191"/>
      <c r="P40" s="191"/>
      <c r="Q40" s="191"/>
      <c r="R40" s="191"/>
      <c r="S40" s="218"/>
      <c r="T40" s="28"/>
      <c r="U40" s="28"/>
    </row>
    <row r="41" spans="1:21" x14ac:dyDescent="0.2">
      <c r="S41" s="27"/>
      <c r="T41" s="28"/>
      <c r="U41" s="28"/>
    </row>
    <row r="42" spans="1:21" x14ac:dyDescent="0.2">
      <c r="S42" s="27"/>
      <c r="T42" s="28"/>
      <c r="U42" s="28"/>
    </row>
    <row r="43" spans="1:21" x14ac:dyDescent="0.2">
      <c r="S43" s="27"/>
      <c r="T43" s="28"/>
      <c r="U43" s="28"/>
    </row>
    <row r="44" spans="1:21" x14ac:dyDescent="0.2">
      <c r="S44" s="27"/>
      <c r="T44" s="28"/>
      <c r="U44" s="28"/>
    </row>
    <row r="45" spans="1:21" x14ac:dyDescent="0.2">
      <c r="S45" s="27"/>
      <c r="T45" s="28"/>
      <c r="U45" s="28"/>
    </row>
    <row r="46" spans="1:21" x14ac:dyDescent="0.2">
      <c r="S46" s="27"/>
      <c r="T46" s="28"/>
      <c r="U46" s="28"/>
    </row>
    <row r="47" spans="1:21" x14ac:dyDescent="0.2">
      <c r="S47" s="27"/>
      <c r="T47" s="28"/>
      <c r="U47" s="28"/>
    </row>
    <row r="48" spans="1:21" x14ac:dyDescent="0.2">
      <c r="S48" s="27"/>
      <c r="T48" s="28"/>
      <c r="U48" s="28"/>
    </row>
    <row r="49" spans="19:21" x14ac:dyDescent="0.2">
      <c r="S49" s="27"/>
      <c r="T49" s="28"/>
      <c r="U49" s="28"/>
    </row>
    <row r="50" spans="19:21" x14ac:dyDescent="0.2">
      <c r="S50" s="27"/>
      <c r="T50" s="28"/>
      <c r="U50" s="28"/>
    </row>
    <row r="51" spans="19:21" x14ac:dyDescent="0.2">
      <c r="S51" s="27"/>
      <c r="T51" s="28"/>
      <c r="U51" s="28"/>
    </row>
    <row r="52" spans="19:21" x14ac:dyDescent="0.2">
      <c r="S52" s="27"/>
      <c r="T52" s="28"/>
      <c r="U52" s="28"/>
    </row>
    <row r="53" spans="19:21" x14ac:dyDescent="0.2">
      <c r="S53" s="27"/>
      <c r="T53" s="28"/>
      <c r="U53" s="28"/>
    </row>
    <row r="54" spans="19:21" x14ac:dyDescent="0.2">
      <c r="S54" s="27"/>
      <c r="T54" s="28"/>
      <c r="U54" s="28"/>
    </row>
    <row r="55" spans="19:21" x14ac:dyDescent="0.2">
      <c r="S55" s="27"/>
      <c r="T55" s="28"/>
      <c r="U55" s="28"/>
    </row>
    <row r="56" spans="19:21" x14ac:dyDescent="0.2">
      <c r="S56" s="27"/>
      <c r="T56" s="28"/>
      <c r="U56" s="28"/>
    </row>
    <row r="57" spans="19:21" x14ac:dyDescent="0.2">
      <c r="S57" s="27"/>
      <c r="T57" s="28"/>
      <c r="U57" s="28"/>
    </row>
    <row r="58" spans="19:21" x14ac:dyDescent="0.2">
      <c r="S58" s="27"/>
      <c r="T58" s="28"/>
      <c r="U58" s="28"/>
    </row>
    <row r="59" spans="19:21" x14ac:dyDescent="0.2">
      <c r="S59" s="27"/>
      <c r="T59" s="28"/>
      <c r="U59" s="28"/>
    </row>
    <row r="60" spans="19:21" x14ac:dyDescent="0.2">
      <c r="S60" s="27"/>
      <c r="T60" s="28"/>
      <c r="U60" s="28"/>
    </row>
    <row r="61" spans="19:21" x14ac:dyDescent="0.2">
      <c r="S61" s="27"/>
      <c r="T61" s="28"/>
      <c r="U61" s="28"/>
    </row>
    <row r="62" spans="19:21" x14ac:dyDescent="0.2">
      <c r="S62" s="27"/>
      <c r="T62" s="28"/>
      <c r="U62" s="28"/>
    </row>
    <row r="63" spans="19:21" x14ac:dyDescent="0.2">
      <c r="S63" s="27"/>
      <c r="T63" s="28"/>
      <c r="U63" s="28"/>
    </row>
    <row r="64" spans="19:21" x14ac:dyDescent="0.2">
      <c r="S64" s="27"/>
      <c r="T64" s="28"/>
      <c r="U64" s="28"/>
    </row>
    <row r="65" spans="19:21" x14ac:dyDescent="0.2">
      <c r="S65" s="27"/>
      <c r="T65" s="28"/>
      <c r="U65" s="28"/>
    </row>
    <row r="66" spans="19:21" x14ac:dyDescent="0.2">
      <c r="S66" s="27"/>
      <c r="T66" s="28"/>
      <c r="U66" s="28"/>
    </row>
    <row r="67" spans="19:21" x14ac:dyDescent="0.2">
      <c r="S67" s="27"/>
      <c r="T67" s="28"/>
      <c r="U67" s="28"/>
    </row>
    <row r="68" spans="19:21" x14ac:dyDescent="0.2">
      <c r="S68" s="27"/>
      <c r="T68" s="28"/>
      <c r="U68" s="28"/>
    </row>
    <row r="69" spans="19:21" x14ac:dyDescent="0.2">
      <c r="S69" s="27"/>
      <c r="T69" s="28"/>
      <c r="U69" s="28"/>
    </row>
    <row r="70" spans="19:21" x14ac:dyDescent="0.2">
      <c r="S70" s="27"/>
      <c r="T70" s="28"/>
      <c r="U70" s="28"/>
    </row>
    <row r="71" spans="19:21" x14ac:dyDescent="0.2">
      <c r="S71" s="27"/>
      <c r="T71" s="28"/>
      <c r="U71" s="28"/>
    </row>
    <row r="72" spans="19:21" x14ac:dyDescent="0.2">
      <c r="S72" s="27"/>
      <c r="T72" s="28"/>
      <c r="U72" s="28"/>
    </row>
    <row r="73" spans="19:21" x14ac:dyDescent="0.2">
      <c r="S73" s="27"/>
      <c r="T73" s="28"/>
      <c r="U73" s="28"/>
    </row>
    <row r="74" spans="19:21" x14ac:dyDescent="0.2">
      <c r="S74" s="27"/>
      <c r="T74" s="28"/>
      <c r="U74" s="28"/>
    </row>
    <row r="75" spans="19:21" x14ac:dyDescent="0.2">
      <c r="S75" s="27"/>
      <c r="T75" s="28"/>
      <c r="U75" s="28"/>
    </row>
    <row r="76" spans="19:21" x14ac:dyDescent="0.2">
      <c r="S76" s="27"/>
      <c r="T76" s="28"/>
      <c r="U76" s="28"/>
    </row>
    <row r="77" spans="19:21" x14ac:dyDescent="0.2">
      <c r="S77" s="27"/>
      <c r="T77" s="28"/>
      <c r="U77" s="28"/>
    </row>
    <row r="78" spans="19:21" x14ac:dyDescent="0.2">
      <c r="S78" s="27"/>
      <c r="T78" s="28"/>
      <c r="U78" s="28"/>
    </row>
    <row r="79" spans="19:21" x14ac:dyDescent="0.2">
      <c r="S79" s="27"/>
      <c r="T79" s="28"/>
      <c r="U79" s="28"/>
    </row>
    <row r="80" spans="19:21" x14ac:dyDescent="0.2">
      <c r="S80" s="27"/>
      <c r="T80" s="28"/>
      <c r="U80" s="28"/>
    </row>
    <row r="81" spans="19:21" x14ac:dyDescent="0.2">
      <c r="S81" s="27"/>
      <c r="T81" s="28"/>
      <c r="U81" s="28"/>
    </row>
    <row r="82" spans="19:21" x14ac:dyDescent="0.2">
      <c r="S82" s="27"/>
      <c r="T82" s="28"/>
      <c r="U82" s="28"/>
    </row>
    <row r="83" spans="19:21" x14ac:dyDescent="0.2">
      <c r="S83" s="27"/>
      <c r="T83" s="28"/>
      <c r="U83" s="28"/>
    </row>
    <row r="84" spans="19:21" x14ac:dyDescent="0.2">
      <c r="S84" s="27"/>
      <c r="T84" s="28"/>
      <c r="U84" s="28"/>
    </row>
    <row r="85" spans="19:21" x14ac:dyDescent="0.2">
      <c r="S85" s="27"/>
      <c r="T85" s="28"/>
      <c r="U85" s="28"/>
    </row>
    <row r="86" spans="19:21" x14ac:dyDescent="0.2">
      <c r="S86" s="27"/>
      <c r="T86" s="28"/>
      <c r="U86" s="28"/>
    </row>
    <row r="87" spans="19:21" x14ac:dyDescent="0.2">
      <c r="S87" s="27"/>
      <c r="T87" s="28"/>
      <c r="U87" s="28"/>
    </row>
    <row r="88" spans="19:21" x14ac:dyDescent="0.2">
      <c r="S88" s="27"/>
      <c r="T88" s="28"/>
      <c r="U88" s="28"/>
    </row>
    <row r="89" spans="19:21" x14ac:dyDescent="0.2">
      <c r="S89" s="27"/>
      <c r="T89" s="28"/>
      <c r="U89" s="28"/>
    </row>
    <row r="90" spans="19:21" x14ac:dyDescent="0.2">
      <c r="S90" s="27"/>
      <c r="T90" s="28"/>
      <c r="U90" s="28"/>
    </row>
    <row r="91" spans="19:21" x14ac:dyDescent="0.2">
      <c r="S91" s="27"/>
      <c r="T91" s="28"/>
      <c r="U91" s="28"/>
    </row>
    <row r="92" spans="19:21" x14ac:dyDescent="0.2">
      <c r="S92" s="27"/>
      <c r="T92" s="28"/>
      <c r="U92" s="28"/>
    </row>
    <row r="93" spans="19:21" x14ac:dyDescent="0.2">
      <c r="S93" s="27"/>
      <c r="T93" s="28"/>
      <c r="U93" s="28"/>
    </row>
    <row r="94" spans="19:21" x14ac:dyDescent="0.2">
      <c r="S94" s="27"/>
      <c r="T94" s="28"/>
      <c r="U94" s="28"/>
    </row>
    <row r="95" spans="19:21" x14ac:dyDescent="0.2">
      <c r="S95" s="27"/>
      <c r="T95" s="28"/>
      <c r="U95" s="28"/>
    </row>
    <row r="96" spans="19:21" x14ac:dyDescent="0.2">
      <c r="S96" s="27"/>
      <c r="T96" s="28"/>
      <c r="U96" s="28"/>
    </row>
    <row r="97" spans="19:21" x14ac:dyDescent="0.2">
      <c r="S97" s="27"/>
      <c r="T97" s="28"/>
      <c r="U97" s="28"/>
    </row>
    <row r="98" spans="19:21" x14ac:dyDescent="0.2">
      <c r="S98" s="27"/>
      <c r="T98" s="28"/>
      <c r="U98" s="28"/>
    </row>
    <row r="99" spans="19:21" x14ac:dyDescent="0.2">
      <c r="S99" s="27"/>
      <c r="T99" s="28"/>
      <c r="U99" s="28"/>
    </row>
    <row r="100" spans="19:21" x14ac:dyDescent="0.2">
      <c r="S100" s="27"/>
      <c r="T100" s="28"/>
      <c r="U100" s="28"/>
    </row>
    <row r="101" spans="19:21" x14ac:dyDescent="0.2">
      <c r="S101" s="27"/>
      <c r="T101" s="28"/>
      <c r="U101" s="28"/>
    </row>
    <row r="102" spans="19:21" x14ac:dyDescent="0.2">
      <c r="S102" s="27"/>
      <c r="T102" s="28"/>
      <c r="U102" s="28"/>
    </row>
    <row r="103" spans="19:21" x14ac:dyDescent="0.2">
      <c r="S103" s="27"/>
      <c r="T103" s="28"/>
      <c r="U103" s="28"/>
    </row>
    <row r="104" spans="19:21" x14ac:dyDescent="0.2">
      <c r="S104" s="27"/>
      <c r="T104" s="28"/>
      <c r="U104" s="28"/>
    </row>
    <row r="105" spans="19:21" x14ac:dyDescent="0.2">
      <c r="S105" s="27"/>
      <c r="T105" s="28"/>
      <c r="U105" s="28"/>
    </row>
    <row r="106" spans="19:21" x14ac:dyDescent="0.2">
      <c r="S106" s="27"/>
      <c r="T106" s="28"/>
      <c r="U106" s="28"/>
    </row>
    <row r="107" spans="19:21" x14ac:dyDescent="0.2">
      <c r="S107" s="27"/>
      <c r="T107" s="28"/>
      <c r="U107" s="28"/>
    </row>
    <row r="108" spans="19:21" x14ac:dyDescent="0.2">
      <c r="S108" s="27"/>
      <c r="T108" s="28"/>
      <c r="U108" s="28"/>
    </row>
    <row r="109" spans="19:21" x14ac:dyDescent="0.2">
      <c r="S109" s="27"/>
      <c r="T109" s="28"/>
      <c r="U109" s="28"/>
    </row>
    <row r="110" spans="19:21" x14ac:dyDescent="0.2">
      <c r="S110" s="27"/>
      <c r="T110" s="28"/>
      <c r="U110" s="28"/>
    </row>
    <row r="111" spans="19:21" x14ac:dyDescent="0.2">
      <c r="S111" s="27"/>
      <c r="T111" s="28"/>
      <c r="U111" s="28"/>
    </row>
    <row r="112" spans="19:21" x14ac:dyDescent="0.2">
      <c r="S112" s="27"/>
      <c r="T112" s="28"/>
      <c r="U112" s="28"/>
    </row>
    <row r="113" spans="19:21" x14ac:dyDescent="0.2">
      <c r="S113" s="27"/>
      <c r="T113" s="28"/>
      <c r="U113" s="28"/>
    </row>
    <row r="114" spans="19:21" x14ac:dyDescent="0.2">
      <c r="S114" s="27"/>
      <c r="T114" s="28"/>
      <c r="U114" s="28"/>
    </row>
    <row r="115" spans="19:21" x14ac:dyDescent="0.2">
      <c r="S115" s="27"/>
      <c r="T115" s="28"/>
      <c r="U115" s="28"/>
    </row>
    <row r="116" spans="19:21" x14ac:dyDescent="0.2">
      <c r="S116" s="27"/>
      <c r="T116" s="28"/>
      <c r="U116" s="28"/>
    </row>
    <row r="117" spans="19:21" x14ac:dyDescent="0.2">
      <c r="S117" s="27"/>
      <c r="T117" s="28"/>
      <c r="U117" s="28"/>
    </row>
    <row r="118" spans="19:21" x14ac:dyDescent="0.2">
      <c r="S118" s="27"/>
      <c r="T118" s="28"/>
      <c r="U118" s="28"/>
    </row>
    <row r="119" spans="19:21" x14ac:dyDescent="0.2">
      <c r="S119" s="27"/>
      <c r="T119" s="28"/>
      <c r="U119" s="28"/>
    </row>
    <row r="120" spans="19:21" x14ac:dyDescent="0.2">
      <c r="S120" s="27"/>
      <c r="T120" s="28"/>
      <c r="U120" s="28"/>
    </row>
    <row r="121" spans="19:21" x14ac:dyDescent="0.2">
      <c r="S121" s="27"/>
      <c r="T121" s="28"/>
      <c r="U121" s="28"/>
    </row>
    <row r="122" spans="19:21" x14ac:dyDescent="0.2">
      <c r="S122" s="27"/>
      <c r="T122" s="28"/>
      <c r="U122" s="28"/>
    </row>
    <row r="123" spans="19:21" x14ac:dyDescent="0.2">
      <c r="S123" s="27"/>
      <c r="T123" s="28"/>
      <c r="U123" s="28"/>
    </row>
    <row r="124" spans="19:21" x14ac:dyDescent="0.2">
      <c r="S124" s="27"/>
      <c r="T124" s="28"/>
      <c r="U124" s="28"/>
    </row>
    <row r="125" spans="19:21" x14ac:dyDescent="0.2">
      <c r="S125" s="27"/>
      <c r="T125" s="28"/>
      <c r="U125" s="28"/>
    </row>
    <row r="126" spans="19:21" x14ac:dyDescent="0.2">
      <c r="S126" s="27"/>
      <c r="T126" s="28"/>
      <c r="U126" s="28"/>
    </row>
    <row r="127" spans="19:21" x14ac:dyDescent="0.2">
      <c r="S127" s="27"/>
      <c r="T127" s="28"/>
      <c r="U127" s="28"/>
    </row>
    <row r="128" spans="19:21" x14ac:dyDescent="0.2">
      <c r="S128" s="27"/>
      <c r="T128" s="28"/>
      <c r="U128" s="28"/>
    </row>
    <row r="129" spans="19:21" x14ac:dyDescent="0.2">
      <c r="S129" s="27"/>
      <c r="T129" s="28"/>
      <c r="U129" s="28"/>
    </row>
    <row r="130" spans="19:21" x14ac:dyDescent="0.2">
      <c r="S130" s="27"/>
      <c r="T130" s="28"/>
      <c r="U130" s="28"/>
    </row>
    <row r="131" spans="19:21" x14ac:dyDescent="0.2">
      <c r="S131" s="27"/>
      <c r="T131" s="28"/>
      <c r="U131" s="28"/>
    </row>
    <row r="132" spans="19:21" x14ac:dyDescent="0.2">
      <c r="S132" s="27"/>
      <c r="T132" s="28"/>
      <c r="U132" s="28"/>
    </row>
    <row r="133" spans="19:21" x14ac:dyDescent="0.2">
      <c r="S133" s="27"/>
      <c r="T133" s="28"/>
      <c r="U133" s="28"/>
    </row>
    <row r="134" spans="19:21" x14ac:dyDescent="0.2">
      <c r="S134" s="27"/>
      <c r="T134" s="28"/>
      <c r="U134" s="28"/>
    </row>
    <row r="135" spans="19:21" x14ac:dyDescent="0.2">
      <c r="S135" s="27"/>
      <c r="T135" s="28"/>
      <c r="U135" s="28"/>
    </row>
    <row r="136" spans="19:21" x14ac:dyDescent="0.2">
      <c r="S136" s="27"/>
      <c r="T136" s="28"/>
      <c r="U136" s="28"/>
    </row>
    <row r="137" spans="19:21" x14ac:dyDescent="0.2">
      <c r="S137" s="27"/>
      <c r="T137" s="28"/>
      <c r="U137" s="28"/>
    </row>
    <row r="138" spans="19:21" x14ac:dyDescent="0.2">
      <c r="S138" s="27"/>
      <c r="T138" s="28"/>
      <c r="U138" s="28"/>
    </row>
    <row r="139" spans="19:21" x14ac:dyDescent="0.2">
      <c r="S139" s="27"/>
      <c r="T139" s="28"/>
      <c r="U139" s="28"/>
    </row>
    <row r="140" spans="19:21" x14ac:dyDescent="0.2">
      <c r="S140" s="27"/>
      <c r="T140" s="28"/>
      <c r="U140" s="28"/>
    </row>
    <row r="141" spans="19:21" x14ac:dyDescent="0.2">
      <c r="S141" s="27"/>
      <c r="T141" s="28"/>
      <c r="U141" s="28"/>
    </row>
    <row r="142" spans="19:21" x14ac:dyDescent="0.2">
      <c r="S142" s="27"/>
      <c r="T142" s="28"/>
      <c r="U142" s="28"/>
    </row>
    <row r="143" spans="19:21" x14ac:dyDescent="0.2">
      <c r="S143" s="27"/>
      <c r="T143" s="28"/>
      <c r="U143" s="28"/>
    </row>
    <row r="144" spans="19:21" x14ac:dyDescent="0.2">
      <c r="S144" s="27"/>
      <c r="T144" s="28"/>
      <c r="U144" s="28"/>
    </row>
    <row r="145" spans="19:21" x14ac:dyDescent="0.2">
      <c r="S145" s="27"/>
      <c r="T145" s="28"/>
      <c r="U145" s="28"/>
    </row>
    <row r="146" spans="19:21" x14ac:dyDescent="0.2">
      <c r="S146" s="27"/>
      <c r="T146" s="28"/>
      <c r="U146" s="28"/>
    </row>
    <row r="147" spans="19:21" x14ac:dyDescent="0.2">
      <c r="S147" s="27"/>
      <c r="T147" s="28"/>
      <c r="U147" s="28"/>
    </row>
    <row r="148" spans="19:21" x14ac:dyDescent="0.2">
      <c r="S148" s="27"/>
      <c r="T148" s="28"/>
      <c r="U148" s="28"/>
    </row>
    <row r="149" spans="19:21" x14ac:dyDescent="0.2">
      <c r="S149" s="27"/>
      <c r="T149" s="28"/>
      <c r="U149" s="28"/>
    </row>
    <row r="150" spans="19:21" x14ac:dyDescent="0.2">
      <c r="S150" s="27"/>
      <c r="T150" s="28"/>
      <c r="U150" s="28"/>
    </row>
    <row r="151" spans="19:21" x14ac:dyDescent="0.2">
      <c r="S151" s="27"/>
      <c r="T151" s="28"/>
      <c r="U151" s="28"/>
    </row>
    <row r="152" spans="19:21" x14ac:dyDescent="0.2">
      <c r="S152" s="27"/>
      <c r="T152" s="28"/>
      <c r="U152" s="28"/>
    </row>
    <row r="153" spans="19:21" x14ac:dyDescent="0.2">
      <c r="S153" s="27"/>
      <c r="T153" s="28"/>
      <c r="U153" s="28"/>
    </row>
    <row r="154" spans="19:21" x14ac:dyDescent="0.2">
      <c r="S154" s="27"/>
      <c r="T154" s="28"/>
      <c r="U154" s="28"/>
    </row>
    <row r="155" spans="19:21" x14ac:dyDescent="0.2">
      <c r="S155" s="27"/>
      <c r="T155" s="28"/>
      <c r="U155" s="28"/>
    </row>
    <row r="156" spans="19:21" x14ac:dyDescent="0.2">
      <c r="S156" s="27"/>
      <c r="T156" s="28"/>
      <c r="U156" s="28"/>
    </row>
    <row r="157" spans="19:21" x14ac:dyDescent="0.2">
      <c r="S157" s="27"/>
      <c r="T157" s="28"/>
      <c r="U157" s="28"/>
    </row>
    <row r="158" spans="19:21" x14ac:dyDescent="0.2">
      <c r="S158" s="27"/>
      <c r="T158" s="28"/>
      <c r="U158" s="28"/>
    </row>
    <row r="159" spans="19:21" x14ac:dyDescent="0.2">
      <c r="S159" s="27"/>
      <c r="T159" s="28"/>
      <c r="U159" s="28"/>
    </row>
    <row r="160" spans="19:21" x14ac:dyDescent="0.2">
      <c r="S160" s="27"/>
      <c r="T160" s="28"/>
      <c r="U160" s="28"/>
    </row>
    <row r="161" spans="19:21" x14ac:dyDescent="0.2">
      <c r="S161" s="27"/>
      <c r="T161" s="28"/>
      <c r="U161" s="28"/>
    </row>
    <row r="162" spans="19:21" x14ac:dyDescent="0.2">
      <c r="S162" s="27"/>
      <c r="T162" s="28"/>
      <c r="U162" s="28"/>
    </row>
    <row r="163" spans="19:21" x14ac:dyDescent="0.2">
      <c r="S163" s="27"/>
      <c r="T163" s="28"/>
      <c r="U163" s="28"/>
    </row>
    <row r="164" spans="19:21" x14ac:dyDescent="0.2">
      <c r="S164" s="27"/>
      <c r="T164" s="28"/>
      <c r="U164" s="28"/>
    </row>
    <row r="165" spans="19:21" x14ac:dyDescent="0.2">
      <c r="S165" s="27"/>
      <c r="T165" s="28"/>
      <c r="U165" s="28"/>
    </row>
    <row r="166" spans="19:21" x14ac:dyDescent="0.2">
      <c r="S166" s="27"/>
      <c r="T166" s="28"/>
      <c r="U166" s="28"/>
    </row>
    <row r="167" spans="19:21" x14ac:dyDescent="0.2">
      <c r="S167" s="27"/>
      <c r="T167" s="28"/>
      <c r="U167" s="28"/>
    </row>
    <row r="168" spans="19:21" x14ac:dyDescent="0.2">
      <c r="S168" s="27"/>
      <c r="T168" s="28"/>
      <c r="U168" s="28"/>
    </row>
    <row r="169" spans="19:21" x14ac:dyDescent="0.2">
      <c r="S169" s="27"/>
      <c r="T169" s="28"/>
      <c r="U169" s="28"/>
    </row>
    <row r="170" spans="19:21" x14ac:dyDescent="0.2">
      <c r="S170" s="27"/>
      <c r="T170" s="28"/>
      <c r="U170" s="28"/>
    </row>
    <row r="171" spans="19:21" x14ac:dyDescent="0.2">
      <c r="S171" s="27"/>
      <c r="T171" s="28"/>
      <c r="U171" s="28"/>
    </row>
    <row r="172" spans="19:21" x14ac:dyDescent="0.2">
      <c r="S172" s="27"/>
      <c r="T172" s="28"/>
      <c r="U172" s="28"/>
    </row>
    <row r="173" spans="19:21" x14ac:dyDescent="0.2">
      <c r="S173" s="27"/>
      <c r="T173" s="28"/>
      <c r="U173" s="28"/>
    </row>
    <row r="174" spans="19:21" x14ac:dyDescent="0.2">
      <c r="S174" s="27"/>
      <c r="T174" s="28"/>
      <c r="U174" s="28"/>
    </row>
    <row r="175" spans="19:21" x14ac:dyDescent="0.2">
      <c r="S175" s="27"/>
      <c r="T175" s="28"/>
      <c r="U175" s="28"/>
    </row>
    <row r="176" spans="19:21" x14ac:dyDescent="0.2">
      <c r="S176" s="27"/>
      <c r="T176" s="28"/>
      <c r="U176" s="28"/>
    </row>
    <row r="177" spans="19:21" x14ac:dyDescent="0.2">
      <c r="S177" s="27"/>
      <c r="T177" s="28"/>
      <c r="U177" s="28"/>
    </row>
    <row r="178" spans="19:21" x14ac:dyDescent="0.2">
      <c r="S178" s="27"/>
      <c r="T178" s="28"/>
      <c r="U178" s="28"/>
    </row>
    <row r="179" spans="19:21" x14ac:dyDescent="0.2">
      <c r="S179" s="27"/>
      <c r="T179" s="28"/>
      <c r="U179" s="28"/>
    </row>
    <row r="180" spans="19:21" x14ac:dyDescent="0.2">
      <c r="S180" s="27"/>
      <c r="T180" s="28"/>
      <c r="U180" s="28"/>
    </row>
    <row r="181" spans="19:21" x14ac:dyDescent="0.2">
      <c r="S181" s="27"/>
      <c r="T181" s="28"/>
      <c r="U181" s="28"/>
    </row>
    <row r="182" spans="19:21" x14ac:dyDescent="0.2">
      <c r="S182" s="27"/>
      <c r="T182" s="28"/>
      <c r="U182" s="28"/>
    </row>
    <row r="183" spans="19:21" x14ac:dyDescent="0.2">
      <c r="S183" s="27"/>
      <c r="T183" s="28"/>
      <c r="U183" s="28"/>
    </row>
    <row r="184" spans="19:21" x14ac:dyDescent="0.2">
      <c r="S184" s="27"/>
      <c r="T184" s="28"/>
      <c r="U184" s="28"/>
    </row>
    <row r="185" spans="19:21" x14ac:dyDescent="0.2">
      <c r="S185" s="27"/>
      <c r="T185" s="28"/>
      <c r="U185" s="28"/>
    </row>
    <row r="186" spans="19:21" x14ac:dyDescent="0.2">
      <c r="S186" s="27"/>
      <c r="T186" s="28"/>
      <c r="U186" s="28"/>
    </row>
    <row r="187" spans="19:21" x14ac:dyDescent="0.2">
      <c r="S187" s="27"/>
      <c r="T187" s="28"/>
      <c r="U187" s="28"/>
    </row>
    <row r="188" spans="19:21" x14ac:dyDescent="0.2">
      <c r="S188" s="27"/>
      <c r="T188" s="28"/>
      <c r="U188" s="28"/>
    </row>
    <row r="189" spans="19:21" x14ac:dyDescent="0.2">
      <c r="S189" s="27"/>
      <c r="T189" s="28"/>
      <c r="U189" s="28"/>
    </row>
    <row r="190" spans="19:21" x14ac:dyDescent="0.2">
      <c r="S190" s="27"/>
      <c r="T190" s="28"/>
      <c r="U190" s="28"/>
    </row>
    <row r="191" spans="19:21" x14ac:dyDescent="0.2">
      <c r="S191" s="27"/>
      <c r="T191" s="28"/>
      <c r="U191" s="28"/>
    </row>
    <row r="192" spans="19:21" x14ac:dyDescent="0.2">
      <c r="S192" s="27"/>
      <c r="T192" s="28"/>
      <c r="U192" s="28"/>
    </row>
    <row r="193" spans="19:21" x14ac:dyDescent="0.2">
      <c r="S193" s="27"/>
      <c r="T193" s="28"/>
      <c r="U193" s="28"/>
    </row>
    <row r="194" spans="19:21" x14ac:dyDescent="0.2">
      <c r="S194" s="27"/>
      <c r="T194" s="28"/>
      <c r="U194" s="28"/>
    </row>
    <row r="195" spans="19:21" x14ac:dyDescent="0.2">
      <c r="S195" s="27"/>
      <c r="T195" s="28"/>
      <c r="U195" s="28"/>
    </row>
    <row r="196" spans="19:21" x14ac:dyDescent="0.2">
      <c r="S196" s="27"/>
      <c r="T196" s="28"/>
      <c r="U196" s="28"/>
    </row>
    <row r="197" spans="19:21" x14ac:dyDescent="0.2">
      <c r="S197" s="27"/>
      <c r="T197" s="28"/>
      <c r="U197" s="28"/>
    </row>
    <row r="198" spans="19:21" x14ac:dyDescent="0.2">
      <c r="S198" s="27"/>
      <c r="T198" s="28"/>
      <c r="U198" s="28"/>
    </row>
    <row r="199" spans="19:21" x14ac:dyDescent="0.2">
      <c r="S199" s="27"/>
      <c r="T199" s="28"/>
      <c r="U199" s="28"/>
    </row>
    <row r="200" spans="19:21" x14ac:dyDescent="0.2">
      <c r="S200" s="27"/>
      <c r="T200" s="28"/>
      <c r="U200" s="28"/>
    </row>
    <row r="201" spans="19:21" x14ac:dyDescent="0.2">
      <c r="S201" s="27"/>
      <c r="T201" s="28"/>
      <c r="U201" s="28"/>
    </row>
    <row r="202" spans="19:21" x14ac:dyDescent="0.2">
      <c r="S202" s="27"/>
      <c r="T202" s="28"/>
      <c r="U202" s="28"/>
    </row>
    <row r="203" spans="19:21" x14ac:dyDescent="0.2">
      <c r="S203" s="27"/>
      <c r="T203" s="28"/>
      <c r="U203" s="28"/>
    </row>
    <row r="204" spans="19:21" x14ac:dyDescent="0.2">
      <c r="S204" s="27"/>
      <c r="T204" s="28"/>
      <c r="U204" s="28"/>
    </row>
    <row r="205" spans="19:21" x14ac:dyDescent="0.2">
      <c r="S205" s="27"/>
      <c r="T205" s="28"/>
      <c r="U205" s="28"/>
    </row>
    <row r="206" spans="19:21" x14ac:dyDescent="0.2">
      <c r="S206" s="27"/>
      <c r="T206" s="28"/>
      <c r="U206" s="28"/>
    </row>
    <row r="207" spans="19:21" x14ac:dyDescent="0.2">
      <c r="S207" s="27"/>
      <c r="T207" s="28"/>
      <c r="U207" s="28"/>
    </row>
    <row r="208" spans="19:21" x14ac:dyDescent="0.2">
      <c r="S208" s="27"/>
      <c r="T208" s="28"/>
      <c r="U208" s="28"/>
    </row>
    <row r="209" spans="19:21" x14ac:dyDescent="0.2">
      <c r="S209" s="27"/>
      <c r="T209" s="28"/>
      <c r="U209" s="28"/>
    </row>
    <row r="210" spans="19:21" x14ac:dyDescent="0.2">
      <c r="S210" s="27"/>
      <c r="T210" s="28"/>
      <c r="U210" s="28"/>
    </row>
    <row r="211" spans="19:21" x14ac:dyDescent="0.2">
      <c r="S211" s="27"/>
      <c r="T211" s="28"/>
      <c r="U211" s="28"/>
    </row>
    <row r="212" spans="19:21" x14ac:dyDescent="0.2">
      <c r="S212" s="27"/>
      <c r="T212" s="28"/>
      <c r="U212" s="28"/>
    </row>
    <row r="213" spans="19:21" x14ac:dyDescent="0.2">
      <c r="S213" s="27"/>
      <c r="T213" s="28"/>
      <c r="U213" s="28"/>
    </row>
    <row r="214" spans="19:21" x14ac:dyDescent="0.2">
      <c r="S214" s="27"/>
      <c r="T214" s="28"/>
      <c r="U214" s="28"/>
    </row>
    <row r="215" spans="19:21" x14ac:dyDescent="0.2">
      <c r="S215" s="27"/>
      <c r="T215" s="28"/>
      <c r="U215" s="28"/>
    </row>
    <row r="216" spans="19:21" x14ac:dyDescent="0.2">
      <c r="S216" s="27"/>
      <c r="T216" s="28"/>
      <c r="U216" s="28"/>
    </row>
    <row r="217" spans="19:21" x14ac:dyDescent="0.2">
      <c r="S217" s="27"/>
      <c r="T217" s="28"/>
      <c r="U217" s="28"/>
    </row>
    <row r="218" spans="19:21" x14ac:dyDescent="0.2">
      <c r="S218" s="27"/>
      <c r="T218" s="28"/>
      <c r="U218" s="28"/>
    </row>
    <row r="219" spans="19:21" x14ac:dyDescent="0.2">
      <c r="S219" s="27"/>
      <c r="T219" s="28"/>
      <c r="U219" s="28"/>
    </row>
    <row r="220" spans="19:21" x14ac:dyDescent="0.2">
      <c r="S220" s="27"/>
      <c r="T220" s="28"/>
      <c r="U220" s="28"/>
    </row>
    <row r="221" spans="19:21" x14ac:dyDescent="0.2">
      <c r="S221" s="27"/>
      <c r="T221" s="28"/>
      <c r="U221" s="28"/>
    </row>
    <row r="222" spans="19:21" x14ac:dyDescent="0.2">
      <c r="S222" s="27"/>
      <c r="T222" s="28"/>
      <c r="U222" s="28"/>
    </row>
    <row r="223" spans="19:21" x14ac:dyDescent="0.2">
      <c r="S223" s="27"/>
      <c r="T223" s="28"/>
      <c r="U223" s="28"/>
    </row>
    <row r="224" spans="19:21" x14ac:dyDescent="0.2">
      <c r="S224" s="27"/>
      <c r="T224" s="28"/>
      <c r="U224" s="28"/>
    </row>
    <row r="225" spans="19:21" x14ac:dyDescent="0.2">
      <c r="S225" s="27"/>
      <c r="T225" s="28"/>
      <c r="U225" s="28"/>
    </row>
    <row r="226" spans="19:21" x14ac:dyDescent="0.2">
      <c r="S226" s="27"/>
      <c r="T226" s="28"/>
      <c r="U226" s="28"/>
    </row>
    <row r="227" spans="19:21" x14ac:dyDescent="0.2">
      <c r="S227" s="27"/>
      <c r="T227" s="28"/>
      <c r="U227" s="28"/>
    </row>
    <row r="228" spans="19:21" x14ac:dyDescent="0.2">
      <c r="S228" s="27"/>
      <c r="T228" s="28"/>
      <c r="U228" s="28"/>
    </row>
    <row r="229" spans="19:21" x14ac:dyDescent="0.2">
      <c r="S229" s="27"/>
      <c r="T229" s="28"/>
      <c r="U229" s="28"/>
    </row>
    <row r="230" spans="19:21" x14ac:dyDescent="0.2">
      <c r="S230" s="27"/>
      <c r="T230" s="28"/>
      <c r="U230" s="28"/>
    </row>
    <row r="231" spans="19:21" x14ac:dyDescent="0.2">
      <c r="S231" s="27"/>
      <c r="T231" s="28"/>
      <c r="U231" s="28"/>
    </row>
    <row r="232" spans="19:21" x14ac:dyDescent="0.2">
      <c r="S232" s="27"/>
      <c r="T232" s="28"/>
      <c r="U232" s="28"/>
    </row>
    <row r="233" spans="19:21" x14ac:dyDescent="0.2">
      <c r="S233" s="27"/>
      <c r="T233" s="28"/>
      <c r="U233" s="28"/>
    </row>
    <row r="234" spans="19:21" x14ac:dyDescent="0.2">
      <c r="S234" s="27"/>
      <c r="T234" s="28"/>
      <c r="U234" s="28"/>
    </row>
    <row r="235" spans="19:21" x14ac:dyDescent="0.2">
      <c r="S235" s="27"/>
      <c r="T235" s="28"/>
      <c r="U235" s="28"/>
    </row>
    <row r="236" spans="19:21" x14ac:dyDescent="0.2">
      <c r="S236" s="27"/>
      <c r="T236" s="28"/>
      <c r="U236" s="28"/>
    </row>
    <row r="237" spans="19:21" x14ac:dyDescent="0.2">
      <c r="S237" s="27"/>
      <c r="T237" s="28"/>
      <c r="U237" s="28"/>
    </row>
    <row r="238" spans="19:21" x14ac:dyDescent="0.2">
      <c r="S238" s="27"/>
      <c r="T238" s="28"/>
      <c r="U238" s="28"/>
    </row>
    <row r="239" spans="19:21" x14ac:dyDescent="0.2">
      <c r="S239" s="27"/>
      <c r="T239" s="28"/>
      <c r="U239" s="28"/>
    </row>
    <row r="240" spans="19:21" x14ac:dyDescent="0.2">
      <c r="S240" s="27"/>
      <c r="T240" s="28"/>
      <c r="U240" s="28"/>
    </row>
    <row r="241" spans="19:21" x14ac:dyDescent="0.2">
      <c r="S241" s="27"/>
      <c r="T241" s="28"/>
      <c r="U241" s="28"/>
    </row>
    <row r="242" spans="19:21" x14ac:dyDescent="0.2">
      <c r="S242" s="27"/>
      <c r="T242" s="28"/>
      <c r="U242" s="28"/>
    </row>
    <row r="243" spans="19:21" x14ac:dyDescent="0.2">
      <c r="S243" s="27"/>
      <c r="T243" s="28"/>
      <c r="U243" s="28"/>
    </row>
    <row r="244" spans="19:21" x14ac:dyDescent="0.2">
      <c r="S244" s="27"/>
      <c r="T244" s="28"/>
      <c r="U244" s="28"/>
    </row>
    <row r="245" spans="19:21" x14ac:dyDescent="0.2">
      <c r="S245" s="27"/>
      <c r="T245" s="28"/>
      <c r="U245" s="28"/>
    </row>
    <row r="246" spans="19:21" x14ac:dyDescent="0.2">
      <c r="S246" s="27"/>
      <c r="T246" s="28"/>
      <c r="U246" s="28"/>
    </row>
    <row r="247" spans="19:21" x14ac:dyDescent="0.2">
      <c r="S247" s="27"/>
      <c r="T247" s="28"/>
      <c r="U247" s="28"/>
    </row>
    <row r="248" spans="19:21" x14ac:dyDescent="0.2">
      <c r="S248" s="27"/>
      <c r="T248" s="28"/>
      <c r="U248" s="28"/>
    </row>
    <row r="249" spans="19:21" x14ac:dyDescent="0.2">
      <c r="S249" s="27"/>
      <c r="T249" s="28"/>
      <c r="U249" s="28"/>
    </row>
    <row r="250" spans="19:21" x14ac:dyDescent="0.2">
      <c r="S250" s="27"/>
      <c r="T250" s="28"/>
      <c r="U250" s="28"/>
    </row>
    <row r="251" spans="19:21" x14ac:dyDescent="0.2">
      <c r="S251" s="27"/>
      <c r="T251" s="28"/>
      <c r="U251" s="28"/>
    </row>
    <row r="252" spans="19:21" x14ac:dyDescent="0.2">
      <c r="S252" s="27"/>
      <c r="T252" s="28"/>
      <c r="U252" s="28"/>
    </row>
    <row r="253" spans="19:21" x14ac:dyDescent="0.2">
      <c r="S253" s="27"/>
      <c r="T253" s="28"/>
      <c r="U253" s="28"/>
    </row>
    <row r="254" spans="19:21" x14ac:dyDescent="0.2">
      <c r="S254" s="27"/>
      <c r="T254" s="28"/>
      <c r="U254" s="28"/>
    </row>
    <row r="255" spans="19:21" x14ac:dyDescent="0.2">
      <c r="S255" s="27"/>
      <c r="T255" s="28"/>
      <c r="U255" s="28"/>
    </row>
    <row r="256" spans="19:21" x14ac:dyDescent="0.2">
      <c r="S256" s="27"/>
      <c r="T256" s="28"/>
      <c r="U256" s="28"/>
    </row>
    <row r="257" spans="19:21" x14ac:dyDescent="0.2">
      <c r="S257" s="27"/>
      <c r="T257" s="28"/>
      <c r="U257" s="28"/>
    </row>
    <row r="258" spans="19:21" x14ac:dyDescent="0.2">
      <c r="S258" s="27"/>
      <c r="T258" s="28"/>
      <c r="U258" s="28"/>
    </row>
    <row r="259" spans="19:21" x14ac:dyDescent="0.2">
      <c r="S259" s="27"/>
      <c r="T259" s="28"/>
      <c r="U259" s="28"/>
    </row>
    <row r="260" spans="19:21" x14ac:dyDescent="0.2">
      <c r="S260" s="27"/>
      <c r="T260" s="28"/>
      <c r="U260" s="28"/>
    </row>
    <row r="261" spans="19:21" x14ac:dyDescent="0.2">
      <c r="S261" s="27"/>
      <c r="T261" s="28"/>
      <c r="U261" s="28"/>
    </row>
    <row r="262" spans="19:21" x14ac:dyDescent="0.2">
      <c r="S262" s="27"/>
      <c r="T262" s="28"/>
      <c r="U262" s="28"/>
    </row>
    <row r="263" spans="19:21" x14ac:dyDescent="0.2">
      <c r="S263" s="27"/>
      <c r="T263" s="28"/>
      <c r="U263" s="28"/>
    </row>
    <row r="264" spans="19:21" x14ac:dyDescent="0.2">
      <c r="S264" s="27"/>
      <c r="T264" s="28"/>
      <c r="U264" s="28"/>
    </row>
    <row r="265" spans="19:21" x14ac:dyDescent="0.2">
      <c r="S265" s="27"/>
      <c r="T265" s="28"/>
      <c r="U265" s="28"/>
    </row>
    <row r="266" spans="19:21" x14ac:dyDescent="0.2">
      <c r="S266" s="27"/>
      <c r="T266" s="28"/>
      <c r="U266" s="28"/>
    </row>
    <row r="267" spans="19:21" x14ac:dyDescent="0.2">
      <c r="S267" s="27"/>
      <c r="T267" s="28"/>
      <c r="U267" s="28"/>
    </row>
    <row r="268" spans="19:21" x14ac:dyDescent="0.2">
      <c r="S268" s="27"/>
      <c r="T268" s="28"/>
      <c r="U268" s="28"/>
    </row>
    <row r="269" spans="19:21" x14ac:dyDescent="0.2">
      <c r="S269" s="27"/>
      <c r="T269" s="28"/>
      <c r="U269" s="28"/>
    </row>
    <row r="270" spans="19:21" x14ac:dyDescent="0.2">
      <c r="S270" s="27"/>
      <c r="T270" s="28"/>
      <c r="U270" s="28"/>
    </row>
    <row r="271" spans="19:21" x14ac:dyDescent="0.2">
      <c r="S271" s="27"/>
      <c r="T271" s="28"/>
      <c r="U271" s="28"/>
    </row>
    <row r="272" spans="19:21" x14ac:dyDescent="0.2">
      <c r="S272" s="27"/>
      <c r="T272" s="28"/>
      <c r="U272" s="28"/>
    </row>
    <row r="273" spans="19:21" x14ac:dyDescent="0.2">
      <c r="S273" s="27"/>
      <c r="T273" s="28"/>
      <c r="U273" s="28"/>
    </row>
    <row r="274" spans="19:21" x14ac:dyDescent="0.2">
      <c r="S274" s="27"/>
      <c r="T274" s="28"/>
      <c r="U274" s="28"/>
    </row>
    <row r="275" spans="19:21" x14ac:dyDescent="0.2">
      <c r="S275" s="27"/>
      <c r="T275" s="28"/>
      <c r="U275" s="28"/>
    </row>
    <row r="276" spans="19:21" x14ac:dyDescent="0.2">
      <c r="S276" s="27"/>
      <c r="T276" s="28"/>
      <c r="U276" s="28"/>
    </row>
    <row r="277" spans="19:21" x14ac:dyDescent="0.2">
      <c r="S277" s="27"/>
      <c r="T277" s="28"/>
      <c r="U277" s="28"/>
    </row>
    <row r="278" spans="19:21" x14ac:dyDescent="0.2">
      <c r="S278" s="27"/>
      <c r="T278" s="28"/>
      <c r="U278" s="28"/>
    </row>
    <row r="279" spans="19:21" x14ac:dyDescent="0.2">
      <c r="S279" s="27"/>
      <c r="T279" s="28"/>
      <c r="U279" s="28"/>
    </row>
    <row r="280" spans="19:21" x14ac:dyDescent="0.2">
      <c r="S280" s="27"/>
      <c r="T280" s="28"/>
      <c r="U280" s="28"/>
    </row>
    <row r="281" spans="19:21" x14ac:dyDescent="0.2">
      <c r="S281" s="27"/>
      <c r="T281" s="28"/>
      <c r="U281" s="28"/>
    </row>
    <row r="282" spans="19:21" x14ac:dyDescent="0.2">
      <c r="S282" s="27"/>
      <c r="T282" s="28"/>
      <c r="U282" s="28"/>
    </row>
    <row r="283" spans="19:21" x14ac:dyDescent="0.2">
      <c r="S283" s="27"/>
      <c r="T283" s="28"/>
      <c r="U283" s="28"/>
    </row>
    <row r="284" spans="19:21" x14ac:dyDescent="0.2">
      <c r="S284" s="27"/>
      <c r="T284" s="28"/>
      <c r="U284" s="28"/>
    </row>
    <row r="285" spans="19:21" x14ac:dyDescent="0.2">
      <c r="S285" s="27"/>
      <c r="T285" s="28"/>
      <c r="U285" s="28"/>
    </row>
    <row r="286" spans="19:21" x14ac:dyDescent="0.2">
      <c r="S286" s="27"/>
      <c r="T286" s="28"/>
      <c r="U286" s="28"/>
    </row>
    <row r="287" spans="19:21" x14ac:dyDescent="0.2">
      <c r="S287" s="27"/>
      <c r="T287" s="28"/>
      <c r="U287" s="28"/>
    </row>
    <row r="288" spans="19:21" x14ac:dyDescent="0.2">
      <c r="S288" s="27"/>
      <c r="T288" s="28"/>
      <c r="U288" s="28"/>
    </row>
    <row r="289" spans="19:21" x14ac:dyDescent="0.2">
      <c r="S289" s="27"/>
      <c r="T289" s="28"/>
      <c r="U289" s="28"/>
    </row>
    <row r="290" spans="19:21" x14ac:dyDescent="0.2">
      <c r="S290" s="27"/>
      <c r="T290" s="28"/>
      <c r="U290" s="28"/>
    </row>
    <row r="291" spans="19:21" x14ac:dyDescent="0.2">
      <c r="S291" s="27"/>
      <c r="T291" s="28"/>
      <c r="U291" s="28"/>
    </row>
    <row r="292" spans="19:21" x14ac:dyDescent="0.2">
      <c r="S292" s="27"/>
      <c r="T292" s="28"/>
      <c r="U292" s="28"/>
    </row>
    <row r="293" spans="19:21" x14ac:dyDescent="0.2">
      <c r="S293" s="27"/>
      <c r="T293" s="28"/>
      <c r="U293" s="28"/>
    </row>
    <row r="294" spans="19:21" x14ac:dyDescent="0.2">
      <c r="S294" s="27"/>
      <c r="T294" s="28"/>
      <c r="U294" s="28"/>
    </row>
    <row r="295" spans="19:21" x14ac:dyDescent="0.2">
      <c r="S295" s="27"/>
      <c r="T295" s="28"/>
      <c r="U295" s="28"/>
    </row>
    <row r="296" spans="19:21" x14ac:dyDescent="0.2">
      <c r="S296" s="27"/>
      <c r="T296" s="28"/>
      <c r="U296" s="28"/>
    </row>
    <row r="297" spans="19:21" x14ac:dyDescent="0.2">
      <c r="S297" s="27"/>
      <c r="T297" s="28"/>
      <c r="U297" s="28"/>
    </row>
    <row r="298" spans="19:21" x14ac:dyDescent="0.2">
      <c r="S298" s="27"/>
      <c r="T298" s="28"/>
      <c r="U298" s="28"/>
    </row>
    <row r="299" spans="19:21" x14ac:dyDescent="0.2">
      <c r="S299" s="27"/>
      <c r="T299" s="28"/>
      <c r="U299" s="28"/>
    </row>
    <row r="300" spans="19:21" x14ac:dyDescent="0.2">
      <c r="S300" s="27"/>
      <c r="T300" s="28"/>
      <c r="U300" s="28"/>
    </row>
    <row r="301" spans="19:21" x14ac:dyDescent="0.2">
      <c r="S301" s="27"/>
      <c r="T301" s="28"/>
      <c r="U301" s="28"/>
    </row>
    <row r="302" spans="19:21" x14ac:dyDescent="0.2">
      <c r="S302" s="27"/>
      <c r="T302" s="28"/>
      <c r="U302" s="28"/>
    </row>
    <row r="303" spans="19:21" x14ac:dyDescent="0.2">
      <c r="S303" s="27"/>
      <c r="T303" s="28"/>
      <c r="U303" s="28"/>
    </row>
    <row r="304" spans="19:21" x14ac:dyDescent="0.2">
      <c r="S304" s="27"/>
      <c r="T304" s="28"/>
      <c r="U304" s="28"/>
    </row>
    <row r="305" spans="19:21" x14ac:dyDescent="0.2">
      <c r="S305" s="27"/>
      <c r="T305" s="28"/>
      <c r="U305" s="28"/>
    </row>
    <row r="306" spans="19:21" x14ac:dyDescent="0.2">
      <c r="S306" s="27"/>
      <c r="T306" s="28"/>
      <c r="U306" s="28"/>
    </row>
    <row r="307" spans="19:21" x14ac:dyDescent="0.2">
      <c r="S307" s="27"/>
      <c r="T307" s="28"/>
      <c r="U307" s="28"/>
    </row>
    <row r="308" spans="19:21" x14ac:dyDescent="0.2">
      <c r="S308" s="27"/>
      <c r="T308" s="28"/>
      <c r="U308" s="28"/>
    </row>
    <row r="309" spans="19:21" x14ac:dyDescent="0.2">
      <c r="S309" s="27"/>
      <c r="T309" s="28"/>
      <c r="U309" s="28"/>
    </row>
    <row r="310" spans="19:21" x14ac:dyDescent="0.2">
      <c r="S310" s="27"/>
      <c r="T310" s="28"/>
      <c r="U310" s="28"/>
    </row>
    <row r="311" spans="19:21" x14ac:dyDescent="0.2">
      <c r="S311" s="27"/>
      <c r="T311" s="28"/>
      <c r="U311" s="28"/>
    </row>
    <row r="312" spans="19:21" x14ac:dyDescent="0.2">
      <c r="S312" s="27"/>
      <c r="T312" s="28"/>
      <c r="U312" s="28"/>
    </row>
    <row r="313" spans="19:21" x14ac:dyDescent="0.2">
      <c r="S313" s="27"/>
      <c r="T313" s="28"/>
      <c r="U313" s="28"/>
    </row>
    <row r="314" spans="19:21" x14ac:dyDescent="0.2">
      <c r="S314" s="27"/>
      <c r="T314" s="28"/>
      <c r="U314" s="28"/>
    </row>
    <row r="315" spans="19:21" x14ac:dyDescent="0.2">
      <c r="S315" s="27"/>
      <c r="T315" s="28"/>
      <c r="U315" s="28"/>
    </row>
    <row r="316" spans="19:21" x14ac:dyDescent="0.2">
      <c r="S316" s="27"/>
      <c r="T316" s="28"/>
      <c r="U316" s="28"/>
    </row>
    <row r="317" spans="19:21" x14ac:dyDescent="0.2">
      <c r="S317" s="27"/>
      <c r="T317" s="28"/>
      <c r="U317" s="28"/>
    </row>
    <row r="318" spans="19:21" x14ac:dyDescent="0.2">
      <c r="S318" s="27"/>
      <c r="T318" s="28"/>
      <c r="U318" s="28"/>
    </row>
    <row r="319" spans="19:21" x14ac:dyDescent="0.2">
      <c r="S319" s="27"/>
      <c r="T319" s="28"/>
      <c r="U319" s="28"/>
    </row>
    <row r="320" spans="19:21" x14ac:dyDescent="0.2">
      <c r="S320" s="27"/>
      <c r="T320" s="28"/>
      <c r="U320" s="28"/>
    </row>
    <row r="321" spans="19:21" x14ac:dyDescent="0.2">
      <c r="S321" s="27"/>
      <c r="T321" s="28"/>
      <c r="U321" s="28"/>
    </row>
    <row r="322" spans="19:21" x14ac:dyDescent="0.2">
      <c r="S322" s="27"/>
      <c r="T322" s="28"/>
      <c r="U322" s="28"/>
    </row>
    <row r="323" spans="19:21" x14ac:dyDescent="0.2">
      <c r="S323" s="27"/>
      <c r="T323" s="28"/>
      <c r="U323" s="28"/>
    </row>
    <row r="324" spans="19:21" x14ac:dyDescent="0.2">
      <c r="S324" s="27"/>
      <c r="T324" s="28"/>
      <c r="U324" s="28"/>
    </row>
    <row r="325" spans="19:21" x14ac:dyDescent="0.2">
      <c r="S325" s="27"/>
      <c r="T325" s="28"/>
      <c r="U325" s="28"/>
    </row>
    <row r="326" spans="19:21" x14ac:dyDescent="0.2">
      <c r="S326" s="27"/>
      <c r="T326" s="28"/>
      <c r="U326" s="28"/>
    </row>
    <row r="327" spans="19:21" x14ac:dyDescent="0.2">
      <c r="S327" s="27"/>
      <c r="T327" s="28"/>
      <c r="U327" s="28"/>
    </row>
    <row r="328" spans="19:21" x14ac:dyDescent="0.2">
      <c r="S328" s="27"/>
      <c r="T328" s="28"/>
      <c r="U328" s="28"/>
    </row>
    <row r="329" spans="19:21" x14ac:dyDescent="0.2">
      <c r="S329" s="27"/>
      <c r="T329" s="28"/>
      <c r="U329" s="28"/>
    </row>
    <row r="330" spans="19:21" x14ac:dyDescent="0.2">
      <c r="S330" s="27"/>
      <c r="T330" s="28"/>
      <c r="U330" s="28"/>
    </row>
    <row r="331" spans="19:21" x14ac:dyDescent="0.2">
      <c r="S331" s="27"/>
      <c r="T331" s="28"/>
      <c r="U331" s="28"/>
    </row>
    <row r="332" spans="19:21" x14ac:dyDescent="0.2">
      <c r="S332" s="27"/>
      <c r="T332" s="28"/>
      <c r="U332" s="28"/>
    </row>
    <row r="333" spans="19:21" x14ac:dyDescent="0.2">
      <c r="S333" s="27"/>
      <c r="T333" s="28"/>
      <c r="U333" s="28"/>
    </row>
    <row r="334" spans="19:21" x14ac:dyDescent="0.2">
      <c r="S334" s="27"/>
      <c r="T334" s="28"/>
      <c r="U334" s="28"/>
    </row>
    <row r="335" spans="19:21" x14ac:dyDescent="0.2">
      <c r="S335" s="27"/>
      <c r="T335" s="28"/>
      <c r="U335" s="28"/>
    </row>
    <row r="336" spans="19:21" x14ac:dyDescent="0.2">
      <c r="S336" s="27"/>
      <c r="T336" s="28"/>
      <c r="U336" s="28"/>
    </row>
    <row r="337" spans="19:21" x14ac:dyDescent="0.2">
      <c r="S337" s="27"/>
      <c r="T337" s="28"/>
      <c r="U337" s="28"/>
    </row>
    <row r="338" spans="19:21" x14ac:dyDescent="0.2">
      <c r="S338" s="27"/>
      <c r="T338" s="28"/>
      <c r="U338" s="28"/>
    </row>
    <row r="339" spans="19:21" x14ac:dyDescent="0.2">
      <c r="S339" s="27"/>
      <c r="T339" s="28"/>
      <c r="U339" s="28"/>
    </row>
    <row r="340" spans="19:21" x14ac:dyDescent="0.2">
      <c r="S340" s="27"/>
      <c r="T340" s="28"/>
      <c r="U340" s="28"/>
    </row>
    <row r="341" spans="19:21" x14ac:dyDescent="0.2">
      <c r="S341" s="27"/>
      <c r="T341" s="28"/>
      <c r="U341" s="28"/>
    </row>
    <row r="342" spans="19:21" x14ac:dyDescent="0.2">
      <c r="S342" s="27"/>
      <c r="T342" s="28"/>
      <c r="U342" s="28"/>
    </row>
    <row r="343" spans="19:21" x14ac:dyDescent="0.2">
      <c r="S343" s="27"/>
      <c r="T343" s="28"/>
      <c r="U343" s="28"/>
    </row>
    <row r="344" spans="19:21" x14ac:dyDescent="0.2">
      <c r="S344" s="27"/>
      <c r="T344" s="28"/>
      <c r="U344" s="28"/>
    </row>
    <row r="345" spans="19:21" x14ac:dyDescent="0.2">
      <c r="S345" s="27"/>
      <c r="T345" s="28"/>
      <c r="U345" s="28"/>
    </row>
    <row r="346" spans="19:21" x14ac:dyDescent="0.2">
      <c r="S346" s="27"/>
      <c r="T346" s="28"/>
      <c r="U346" s="28"/>
    </row>
    <row r="347" spans="19:21" x14ac:dyDescent="0.2">
      <c r="S347" s="27"/>
      <c r="T347" s="28"/>
      <c r="U347" s="28"/>
    </row>
    <row r="348" spans="19:21" x14ac:dyDescent="0.2">
      <c r="S348" s="27"/>
      <c r="T348" s="28"/>
      <c r="U348" s="28"/>
    </row>
    <row r="349" spans="19:21" x14ac:dyDescent="0.2">
      <c r="S349" s="27"/>
      <c r="T349" s="28"/>
      <c r="U349" s="28"/>
    </row>
    <row r="350" spans="19:21" x14ac:dyDescent="0.2">
      <c r="S350" s="27"/>
      <c r="T350" s="28"/>
      <c r="U350" s="28"/>
    </row>
    <row r="351" spans="19:21" x14ac:dyDescent="0.2">
      <c r="S351" s="27"/>
      <c r="T351" s="28"/>
      <c r="U351" s="28"/>
    </row>
    <row r="352" spans="19:21" x14ac:dyDescent="0.2">
      <c r="S352" s="27"/>
      <c r="T352" s="28"/>
      <c r="U352" s="28"/>
    </row>
    <row r="353" spans="19:21" x14ac:dyDescent="0.2">
      <c r="S353" s="27"/>
      <c r="T353" s="28"/>
      <c r="U353" s="28"/>
    </row>
    <row r="354" spans="19:21" x14ac:dyDescent="0.2">
      <c r="S354" s="27"/>
      <c r="T354" s="28"/>
      <c r="U354" s="28"/>
    </row>
    <row r="355" spans="19:21" x14ac:dyDescent="0.2">
      <c r="S355" s="27"/>
      <c r="T355" s="28"/>
      <c r="U355" s="28"/>
    </row>
    <row r="356" spans="19:21" x14ac:dyDescent="0.2">
      <c r="S356" s="27"/>
      <c r="T356" s="28"/>
      <c r="U356" s="28"/>
    </row>
    <row r="357" spans="19:21" x14ac:dyDescent="0.2">
      <c r="S357" s="27"/>
      <c r="T357" s="28"/>
      <c r="U357" s="28"/>
    </row>
    <row r="358" spans="19:21" x14ac:dyDescent="0.2">
      <c r="S358" s="27"/>
      <c r="T358" s="28"/>
      <c r="U358" s="28"/>
    </row>
    <row r="359" spans="19:21" x14ac:dyDescent="0.2">
      <c r="S359" s="27"/>
      <c r="T359" s="28"/>
      <c r="U359" s="28"/>
    </row>
    <row r="360" spans="19:21" x14ac:dyDescent="0.2">
      <c r="S360" s="27"/>
      <c r="T360" s="28"/>
      <c r="U360" s="28"/>
    </row>
    <row r="361" spans="19:21" x14ac:dyDescent="0.2">
      <c r="S361" s="27"/>
      <c r="T361" s="28"/>
      <c r="U361" s="28"/>
    </row>
    <row r="362" spans="19:21" x14ac:dyDescent="0.2">
      <c r="S362" s="27"/>
      <c r="T362" s="28"/>
      <c r="U362" s="28"/>
    </row>
    <row r="363" spans="19:21" x14ac:dyDescent="0.2">
      <c r="S363" s="27"/>
      <c r="T363" s="28"/>
      <c r="U363" s="28"/>
    </row>
    <row r="364" spans="19:21" x14ac:dyDescent="0.2">
      <c r="S364" s="27"/>
      <c r="T364" s="28"/>
      <c r="U364" s="28"/>
    </row>
    <row r="365" spans="19:21" x14ac:dyDescent="0.2">
      <c r="S365" s="27"/>
      <c r="T365" s="28"/>
      <c r="U365" s="28"/>
    </row>
    <row r="366" spans="19:21" x14ac:dyDescent="0.2">
      <c r="S366" s="27"/>
      <c r="T366" s="28"/>
      <c r="U366" s="28"/>
    </row>
    <row r="367" spans="19:21" x14ac:dyDescent="0.2">
      <c r="S367" s="27"/>
      <c r="T367" s="28"/>
      <c r="U367" s="28"/>
    </row>
    <row r="368" spans="19:21" x14ac:dyDescent="0.2">
      <c r="S368" s="27"/>
      <c r="T368" s="28"/>
      <c r="U368" s="28"/>
    </row>
    <row r="369" spans="19:21" x14ac:dyDescent="0.2">
      <c r="S369" s="27"/>
      <c r="T369" s="28"/>
      <c r="U369" s="28"/>
    </row>
    <row r="370" spans="19:21" x14ac:dyDescent="0.2">
      <c r="S370" s="27"/>
      <c r="T370" s="28"/>
      <c r="U370" s="28"/>
    </row>
    <row r="371" spans="19:21" x14ac:dyDescent="0.2">
      <c r="S371" s="27"/>
      <c r="T371" s="28"/>
      <c r="U371" s="28"/>
    </row>
    <row r="372" spans="19:21" x14ac:dyDescent="0.2">
      <c r="S372" s="27"/>
      <c r="T372" s="28"/>
      <c r="U372" s="28"/>
    </row>
    <row r="373" spans="19:21" x14ac:dyDescent="0.2">
      <c r="S373" s="27"/>
      <c r="T373" s="28"/>
      <c r="U373" s="28"/>
    </row>
    <row r="374" spans="19:21" x14ac:dyDescent="0.2">
      <c r="S374" s="27"/>
      <c r="T374" s="28"/>
      <c r="U374" s="28"/>
    </row>
    <row r="375" spans="19:21" x14ac:dyDescent="0.2">
      <c r="S375" s="27"/>
      <c r="T375" s="28"/>
      <c r="U375" s="28"/>
    </row>
    <row r="376" spans="19:21" x14ac:dyDescent="0.2">
      <c r="S376" s="27"/>
      <c r="T376" s="28"/>
      <c r="U376" s="28"/>
    </row>
    <row r="377" spans="19:21" x14ac:dyDescent="0.2">
      <c r="S377" s="27"/>
      <c r="T377" s="28"/>
      <c r="U377" s="28"/>
    </row>
    <row r="378" spans="19:21" x14ac:dyDescent="0.2">
      <c r="S378" s="27"/>
      <c r="T378" s="28"/>
      <c r="U378" s="28"/>
    </row>
    <row r="379" spans="19:21" x14ac:dyDescent="0.2">
      <c r="S379" s="27"/>
      <c r="T379" s="28"/>
      <c r="U379" s="28"/>
    </row>
    <row r="380" spans="19:21" x14ac:dyDescent="0.2">
      <c r="S380" s="27"/>
      <c r="T380" s="28"/>
      <c r="U380" s="28"/>
    </row>
    <row r="381" spans="19:21" x14ac:dyDescent="0.2">
      <c r="S381" s="27"/>
      <c r="T381" s="28"/>
      <c r="U381" s="28"/>
    </row>
    <row r="382" spans="19:21" x14ac:dyDescent="0.2">
      <c r="S382" s="27"/>
      <c r="T382" s="28"/>
      <c r="U382" s="28"/>
    </row>
    <row r="383" spans="19:21" x14ac:dyDescent="0.2">
      <c r="S383" s="27"/>
      <c r="T383" s="28"/>
      <c r="U383" s="28"/>
    </row>
    <row r="384" spans="19:21" x14ac:dyDescent="0.2">
      <c r="S384" s="27"/>
      <c r="T384" s="28"/>
      <c r="U384" s="28"/>
    </row>
    <row r="385" spans="19:21" x14ac:dyDescent="0.2">
      <c r="S385" s="27"/>
      <c r="T385" s="28"/>
      <c r="U385" s="28"/>
    </row>
    <row r="386" spans="19:21" x14ac:dyDescent="0.2">
      <c r="S386" s="27"/>
      <c r="T386" s="28"/>
      <c r="U386" s="28"/>
    </row>
    <row r="387" spans="19:21" x14ac:dyDescent="0.2">
      <c r="S387" s="27"/>
      <c r="T387" s="28"/>
      <c r="U387" s="28"/>
    </row>
    <row r="388" spans="19:21" x14ac:dyDescent="0.2">
      <c r="S388" s="27"/>
      <c r="T388" s="28"/>
      <c r="U388" s="28"/>
    </row>
    <row r="389" spans="19:21" x14ac:dyDescent="0.2">
      <c r="S389" s="27"/>
      <c r="T389" s="28"/>
      <c r="U389" s="28"/>
    </row>
    <row r="390" spans="19:21" x14ac:dyDescent="0.2">
      <c r="S390" s="27"/>
      <c r="T390" s="28"/>
      <c r="U390" s="28"/>
    </row>
    <row r="391" spans="19:21" x14ac:dyDescent="0.2">
      <c r="S391" s="27"/>
      <c r="T391" s="28"/>
      <c r="U391" s="28"/>
    </row>
    <row r="392" spans="19:21" x14ac:dyDescent="0.2">
      <c r="S392" s="27"/>
      <c r="T392" s="28"/>
      <c r="U392" s="28"/>
    </row>
    <row r="393" spans="19:21" x14ac:dyDescent="0.2">
      <c r="S393" s="27"/>
      <c r="T393" s="28"/>
      <c r="U393" s="28"/>
    </row>
    <row r="394" spans="19:21" x14ac:dyDescent="0.2">
      <c r="S394" s="27"/>
      <c r="T394" s="28"/>
      <c r="U394" s="28"/>
    </row>
    <row r="395" spans="19:21" x14ac:dyDescent="0.2">
      <c r="S395" s="27"/>
      <c r="T395" s="28"/>
      <c r="U395" s="28"/>
    </row>
    <row r="396" spans="19:21" x14ac:dyDescent="0.2">
      <c r="S396" s="27"/>
      <c r="T396" s="28"/>
      <c r="U396" s="28"/>
    </row>
    <row r="397" spans="19:21" x14ac:dyDescent="0.2">
      <c r="S397" s="27"/>
      <c r="T397" s="28"/>
      <c r="U397" s="28"/>
    </row>
    <row r="398" spans="19:21" x14ac:dyDescent="0.2">
      <c r="S398" s="27"/>
      <c r="T398" s="28"/>
      <c r="U398" s="28"/>
    </row>
    <row r="399" spans="19:21" x14ac:dyDescent="0.2">
      <c r="S399" s="27"/>
      <c r="T399" s="28"/>
      <c r="U399" s="28"/>
    </row>
    <row r="400" spans="19:21" x14ac:dyDescent="0.2">
      <c r="S400" s="27"/>
      <c r="T400" s="28"/>
      <c r="U400" s="28"/>
    </row>
    <row r="401" spans="19:21" x14ac:dyDescent="0.2">
      <c r="S401" s="27"/>
      <c r="T401" s="28"/>
      <c r="U401" s="28"/>
    </row>
    <row r="402" spans="19:21" x14ac:dyDescent="0.2">
      <c r="S402" s="27"/>
      <c r="T402" s="28"/>
      <c r="U402" s="28"/>
    </row>
    <row r="403" spans="19:21" x14ac:dyDescent="0.2">
      <c r="S403" s="27"/>
      <c r="T403" s="28"/>
      <c r="U403" s="28"/>
    </row>
    <row r="404" spans="19:21" x14ac:dyDescent="0.2">
      <c r="S404" s="27"/>
      <c r="T404" s="28"/>
      <c r="U404" s="28"/>
    </row>
    <row r="405" spans="19:21" x14ac:dyDescent="0.2">
      <c r="S405" s="27"/>
      <c r="T405" s="28"/>
      <c r="U405" s="28"/>
    </row>
    <row r="406" spans="19:21" x14ac:dyDescent="0.2">
      <c r="S406" s="27"/>
      <c r="T406" s="28"/>
      <c r="U406" s="28"/>
    </row>
    <row r="407" spans="19:21" x14ac:dyDescent="0.2">
      <c r="S407" s="27"/>
      <c r="T407" s="28"/>
      <c r="U407" s="28"/>
    </row>
    <row r="408" spans="19:21" x14ac:dyDescent="0.2">
      <c r="S408" s="27"/>
      <c r="T408" s="28"/>
      <c r="U408" s="28"/>
    </row>
    <row r="409" spans="19:21" x14ac:dyDescent="0.2">
      <c r="S409" s="27"/>
      <c r="T409" s="28"/>
      <c r="U409" s="28"/>
    </row>
    <row r="410" spans="19:21" x14ac:dyDescent="0.2">
      <c r="S410" s="27"/>
      <c r="T410" s="28"/>
      <c r="U410" s="28"/>
    </row>
    <row r="411" spans="19:21" x14ac:dyDescent="0.2">
      <c r="S411" s="27"/>
      <c r="T411" s="28"/>
      <c r="U411" s="28"/>
    </row>
    <row r="412" spans="19:21" x14ac:dyDescent="0.2">
      <c r="S412" s="27"/>
      <c r="T412" s="28"/>
      <c r="U412" s="28"/>
    </row>
    <row r="413" spans="19:21" x14ac:dyDescent="0.2">
      <c r="S413" s="27"/>
      <c r="T413" s="28"/>
      <c r="U413" s="28"/>
    </row>
    <row r="414" spans="19:21" x14ac:dyDescent="0.2">
      <c r="S414" s="27"/>
      <c r="T414" s="28"/>
      <c r="U414" s="28"/>
    </row>
    <row r="415" spans="19:21" x14ac:dyDescent="0.2">
      <c r="S415" s="27"/>
      <c r="T415" s="28"/>
      <c r="U415" s="28"/>
    </row>
    <row r="416" spans="19:21" x14ac:dyDescent="0.2">
      <c r="S416" s="27"/>
      <c r="T416" s="28"/>
      <c r="U416" s="28"/>
    </row>
    <row r="417" spans="19:21" x14ac:dyDescent="0.2">
      <c r="S417" s="27"/>
      <c r="T417" s="28"/>
      <c r="U417" s="28"/>
    </row>
    <row r="418" spans="19:21" x14ac:dyDescent="0.2">
      <c r="S418" s="27"/>
      <c r="T418" s="28"/>
      <c r="U418" s="28"/>
    </row>
    <row r="419" spans="19:21" x14ac:dyDescent="0.2">
      <c r="S419" s="27"/>
      <c r="T419" s="28"/>
      <c r="U419" s="28"/>
    </row>
    <row r="420" spans="19:21" x14ac:dyDescent="0.2">
      <c r="S420" s="27"/>
      <c r="T420" s="28"/>
      <c r="U420" s="28"/>
    </row>
    <row r="421" spans="19:21" x14ac:dyDescent="0.2">
      <c r="S421" s="27"/>
      <c r="T421" s="28"/>
      <c r="U421" s="28"/>
    </row>
    <row r="422" spans="19:21" x14ac:dyDescent="0.2">
      <c r="S422" s="27"/>
      <c r="T422" s="28"/>
      <c r="U422" s="28"/>
    </row>
    <row r="423" spans="19:21" x14ac:dyDescent="0.2">
      <c r="S423" s="27"/>
      <c r="T423" s="28"/>
      <c r="U423" s="28"/>
    </row>
    <row r="424" spans="19:21" x14ac:dyDescent="0.2">
      <c r="S424" s="27"/>
      <c r="T424" s="28"/>
      <c r="U424" s="28"/>
    </row>
    <row r="425" spans="19:21" x14ac:dyDescent="0.2">
      <c r="S425" s="27"/>
      <c r="T425" s="28"/>
      <c r="U425" s="28"/>
    </row>
    <row r="426" spans="19:21" x14ac:dyDescent="0.2">
      <c r="S426" s="27"/>
      <c r="T426" s="28"/>
      <c r="U426" s="28"/>
    </row>
    <row r="427" spans="19:21" x14ac:dyDescent="0.2">
      <c r="S427" s="27"/>
      <c r="T427" s="28"/>
      <c r="U427" s="28"/>
    </row>
    <row r="428" spans="19:21" x14ac:dyDescent="0.2">
      <c r="S428" s="27"/>
      <c r="T428" s="28"/>
      <c r="U428" s="28"/>
    </row>
    <row r="429" spans="19:21" x14ac:dyDescent="0.2">
      <c r="S429" s="27"/>
      <c r="T429" s="28"/>
      <c r="U429" s="28"/>
    </row>
    <row r="430" spans="19:21" x14ac:dyDescent="0.2">
      <c r="S430" s="27"/>
      <c r="T430" s="28"/>
      <c r="U430" s="28"/>
    </row>
    <row r="431" spans="19:21" x14ac:dyDescent="0.2">
      <c r="S431" s="27"/>
      <c r="T431" s="28"/>
      <c r="U431" s="28"/>
    </row>
    <row r="432" spans="19:21" x14ac:dyDescent="0.2">
      <c r="S432" s="27"/>
      <c r="T432" s="28"/>
      <c r="U432" s="28"/>
    </row>
    <row r="433" spans="19:21" x14ac:dyDescent="0.2">
      <c r="S433" s="27"/>
      <c r="T433" s="28"/>
      <c r="U433" s="28"/>
    </row>
    <row r="434" spans="19:21" x14ac:dyDescent="0.2">
      <c r="S434" s="27"/>
      <c r="T434" s="28"/>
      <c r="U434" s="28"/>
    </row>
    <row r="435" spans="19:21" x14ac:dyDescent="0.2">
      <c r="S435" s="27"/>
      <c r="T435" s="28"/>
      <c r="U435" s="28"/>
    </row>
    <row r="436" spans="19:21" x14ac:dyDescent="0.2">
      <c r="S436" s="27"/>
      <c r="T436" s="28"/>
      <c r="U436" s="28"/>
    </row>
    <row r="437" spans="19:21" x14ac:dyDescent="0.2">
      <c r="S437" s="27"/>
      <c r="T437" s="28"/>
      <c r="U437" s="28"/>
    </row>
    <row r="438" spans="19:21" x14ac:dyDescent="0.2">
      <c r="S438" s="27"/>
      <c r="T438" s="28"/>
      <c r="U438" s="28"/>
    </row>
    <row r="439" spans="19:21" x14ac:dyDescent="0.2">
      <c r="S439" s="27"/>
      <c r="T439" s="28"/>
      <c r="U439" s="28"/>
    </row>
    <row r="440" spans="19:21" x14ac:dyDescent="0.2">
      <c r="S440" s="27"/>
      <c r="T440" s="28"/>
      <c r="U440" s="28"/>
    </row>
    <row r="441" spans="19:21" x14ac:dyDescent="0.2">
      <c r="S441" s="27"/>
      <c r="T441" s="28"/>
      <c r="U441" s="28"/>
    </row>
    <row r="442" spans="19:21" x14ac:dyDescent="0.2">
      <c r="S442" s="27"/>
      <c r="T442" s="28"/>
      <c r="U442" s="28"/>
    </row>
    <row r="443" spans="19:21" x14ac:dyDescent="0.2">
      <c r="S443" s="27"/>
      <c r="T443" s="28"/>
      <c r="U443" s="28"/>
    </row>
    <row r="444" spans="19:21" x14ac:dyDescent="0.2">
      <c r="S444" s="27"/>
      <c r="T444" s="28"/>
      <c r="U444" s="28"/>
    </row>
    <row r="445" spans="19:21" x14ac:dyDescent="0.2">
      <c r="S445" s="27"/>
      <c r="T445" s="28"/>
      <c r="U445" s="28"/>
    </row>
    <row r="446" spans="19:21" x14ac:dyDescent="0.2">
      <c r="S446" s="27"/>
      <c r="T446" s="28"/>
      <c r="U446" s="28"/>
    </row>
    <row r="447" spans="19:21" x14ac:dyDescent="0.2">
      <c r="S447" s="27"/>
      <c r="T447" s="28"/>
      <c r="U447" s="28"/>
    </row>
    <row r="448" spans="19:21" x14ac:dyDescent="0.2">
      <c r="S448" s="27"/>
      <c r="T448" s="28"/>
      <c r="U448" s="28"/>
    </row>
    <row r="449" spans="19:21" x14ac:dyDescent="0.2">
      <c r="S449" s="27"/>
      <c r="T449" s="28"/>
      <c r="U449" s="28"/>
    </row>
    <row r="450" spans="19:21" x14ac:dyDescent="0.2">
      <c r="S450" s="27"/>
      <c r="T450" s="28"/>
      <c r="U450" s="28"/>
    </row>
    <row r="451" spans="19:21" x14ac:dyDescent="0.2">
      <c r="S451" s="27"/>
      <c r="T451" s="28"/>
      <c r="U451" s="28"/>
    </row>
    <row r="452" spans="19:21" x14ac:dyDescent="0.2">
      <c r="S452" s="27"/>
      <c r="T452" s="28"/>
      <c r="U452" s="28"/>
    </row>
    <row r="453" spans="19:21" x14ac:dyDescent="0.2">
      <c r="S453" s="27"/>
      <c r="T453" s="28"/>
      <c r="U453" s="28"/>
    </row>
    <row r="454" spans="19:21" x14ac:dyDescent="0.2">
      <c r="S454" s="27"/>
      <c r="T454" s="28"/>
      <c r="U454" s="28"/>
    </row>
    <row r="455" spans="19:21" x14ac:dyDescent="0.2">
      <c r="S455" s="27"/>
      <c r="T455" s="28"/>
      <c r="U455" s="28"/>
    </row>
    <row r="456" spans="19:21" x14ac:dyDescent="0.2">
      <c r="S456" s="27"/>
      <c r="T456" s="28"/>
      <c r="U456" s="28"/>
    </row>
    <row r="457" spans="19:21" x14ac:dyDescent="0.2">
      <c r="S457" s="27"/>
      <c r="T457" s="28"/>
      <c r="U457" s="28"/>
    </row>
    <row r="458" spans="19:21" x14ac:dyDescent="0.2">
      <c r="S458" s="27"/>
      <c r="T458" s="28"/>
      <c r="U458" s="28"/>
    </row>
    <row r="459" spans="19:21" x14ac:dyDescent="0.2">
      <c r="S459" s="27"/>
      <c r="T459" s="28"/>
      <c r="U459" s="28"/>
    </row>
    <row r="460" spans="19:21" x14ac:dyDescent="0.2">
      <c r="S460" s="27"/>
      <c r="T460" s="28"/>
      <c r="U460" s="28"/>
    </row>
    <row r="461" spans="19:21" x14ac:dyDescent="0.2">
      <c r="S461" s="27"/>
      <c r="T461" s="28"/>
      <c r="U461" s="28"/>
    </row>
    <row r="462" spans="19:21" x14ac:dyDescent="0.2">
      <c r="S462" s="27"/>
      <c r="T462" s="28"/>
      <c r="U462" s="28"/>
    </row>
    <row r="463" spans="19:21" x14ac:dyDescent="0.2">
      <c r="S463" s="27"/>
      <c r="T463" s="28"/>
      <c r="U463" s="28"/>
    </row>
    <row r="464" spans="19:21" x14ac:dyDescent="0.2">
      <c r="S464" s="27"/>
      <c r="T464" s="28"/>
      <c r="U464" s="28"/>
    </row>
    <row r="465" spans="19:21" x14ac:dyDescent="0.2">
      <c r="S465" s="27"/>
      <c r="T465" s="28"/>
      <c r="U465" s="28"/>
    </row>
    <row r="466" spans="19:21" x14ac:dyDescent="0.2">
      <c r="S466" s="27"/>
      <c r="T466" s="28"/>
      <c r="U466" s="28"/>
    </row>
    <row r="467" spans="19:21" x14ac:dyDescent="0.2">
      <c r="S467" s="27"/>
      <c r="T467" s="28"/>
      <c r="U467" s="28"/>
    </row>
    <row r="468" spans="19:21" x14ac:dyDescent="0.2">
      <c r="S468" s="27"/>
      <c r="T468" s="28"/>
      <c r="U468" s="28"/>
    </row>
    <row r="469" spans="19:21" x14ac:dyDescent="0.2">
      <c r="S469" s="27"/>
      <c r="T469" s="28"/>
      <c r="U469" s="28"/>
    </row>
    <row r="470" spans="19:21" x14ac:dyDescent="0.2">
      <c r="S470" s="27"/>
      <c r="T470" s="28"/>
      <c r="U470" s="28"/>
    </row>
    <row r="471" spans="19:21" x14ac:dyDescent="0.2">
      <c r="S471" s="27"/>
      <c r="T471" s="28"/>
      <c r="U471" s="28"/>
    </row>
    <row r="472" spans="19:21" x14ac:dyDescent="0.2">
      <c r="S472" s="27"/>
      <c r="T472" s="28"/>
      <c r="U472" s="28"/>
    </row>
    <row r="473" spans="19:21" x14ac:dyDescent="0.2">
      <c r="S473" s="27"/>
      <c r="T473" s="28"/>
      <c r="U473" s="28"/>
    </row>
    <row r="474" spans="19:21" x14ac:dyDescent="0.2">
      <c r="S474" s="27"/>
      <c r="T474" s="28"/>
      <c r="U474" s="28"/>
    </row>
    <row r="475" spans="19:21" x14ac:dyDescent="0.2">
      <c r="S475" s="27"/>
      <c r="T475" s="28"/>
      <c r="U475" s="28"/>
    </row>
    <row r="476" spans="19:21" x14ac:dyDescent="0.2">
      <c r="S476" s="27"/>
      <c r="T476" s="28"/>
      <c r="U476" s="28"/>
    </row>
    <row r="477" spans="19:21" x14ac:dyDescent="0.2">
      <c r="S477" s="27"/>
      <c r="T477" s="28"/>
      <c r="U477" s="28"/>
    </row>
    <row r="478" spans="19:21" x14ac:dyDescent="0.2">
      <c r="S478" s="27"/>
      <c r="T478" s="28"/>
      <c r="U478" s="28"/>
    </row>
    <row r="479" spans="19:21" x14ac:dyDescent="0.2">
      <c r="S479" s="27"/>
      <c r="T479" s="28"/>
      <c r="U479" s="28"/>
    </row>
    <row r="480" spans="19:21" x14ac:dyDescent="0.2">
      <c r="S480" s="27"/>
      <c r="T480" s="28"/>
      <c r="U480" s="28"/>
    </row>
    <row r="481" spans="19:21" x14ac:dyDescent="0.2">
      <c r="S481" s="27"/>
      <c r="T481" s="28"/>
      <c r="U481" s="28"/>
    </row>
    <row r="482" spans="19:21" x14ac:dyDescent="0.2">
      <c r="S482" s="27"/>
      <c r="T482" s="28"/>
      <c r="U482" s="28"/>
    </row>
    <row r="483" spans="19:21" x14ac:dyDescent="0.2">
      <c r="S483" s="27"/>
      <c r="T483" s="28"/>
      <c r="U483" s="28"/>
    </row>
    <row r="484" spans="19:21" x14ac:dyDescent="0.2">
      <c r="S484" s="27"/>
      <c r="T484" s="28"/>
      <c r="U484" s="28"/>
    </row>
    <row r="485" spans="19:21" x14ac:dyDescent="0.2">
      <c r="S485" s="27"/>
      <c r="T485" s="28"/>
      <c r="U485" s="28"/>
    </row>
    <row r="486" spans="19:21" x14ac:dyDescent="0.2">
      <c r="S486" s="27"/>
      <c r="T486" s="28"/>
      <c r="U486" s="28"/>
    </row>
    <row r="487" spans="19:21" x14ac:dyDescent="0.2">
      <c r="S487" s="27"/>
      <c r="T487" s="28"/>
      <c r="U487" s="28"/>
    </row>
    <row r="488" spans="19:21" x14ac:dyDescent="0.2">
      <c r="S488" s="27"/>
      <c r="T488" s="28"/>
      <c r="U488" s="28"/>
    </row>
    <row r="489" spans="19:21" x14ac:dyDescent="0.2">
      <c r="S489" s="27"/>
      <c r="T489" s="28"/>
      <c r="U489" s="28"/>
    </row>
    <row r="490" spans="19:21" x14ac:dyDescent="0.2">
      <c r="S490" s="27"/>
      <c r="T490" s="28"/>
      <c r="U490" s="28"/>
    </row>
    <row r="491" spans="19:21" x14ac:dyDescent="0.2">
      <c r="S491" s="27"/>
      <c r="T491" s="28"/>
      <c r="U491" s="28"/>
    </row>
    <row r="492" spans="19:21" x14ac:dyDescent="0.2">
      <c r="S492" s="27"/>
      <c r="T492" s="28"/>
      <c r="U492" s="28"/>
    </row>
    <row r="493" spans="19:21" x14ac:dyDescent="0.2">
      <c r="S493" s="27"/>
      <c r="T493" s="28"/>
      <c r="U493" s="28"/>
    </row>
    <row r="494" spans="19:21" x14ac:dyDescent="0.2">
      <c r="S494" s="27"/>
      <c r="T494" s="28"/>
      <c r="U494" s="28"/>
    </row>
    <row r="495" spans="19:21" x14ac:dyDescent="0.2">
      <c r="S495" s="27"/>
      <c r="T495" s="28"/>
      <c r="U495" s="28"/>
    </row>
    <row r="496" spans="19:21" x14ac:dyDescent="0.2">
      <c r="S496" s="27"/>
      <c r="T496" s="28"/>
      <c r="U496" s="28"/>
    </row>
    <row r="497" spans="19:21" x14ac:dyDescent="0.2">
      <c r="S497" s="27"/>
      <c r="T497" s="28"/>
      <c r="U497" s="28"/>
    </row>
    <row r="498" spans="19:21" x14ac:dyDescent="0.2">
      <c r="S498" s="27"/>
      <c r="T498" s="28"/>
      <c r="U498" s="28"/>
    </row>
    <row r="499" spans="19:21" x14ac:dyDescent="0.2">
      <c r="S499" s="27"/>
      <c r="T499" s="28"/>
      <c r="U499" s="28"/>
    </row>
    <row r="500" spans="19:21" x14ac:dyDescent="0.2">
      <c r="S500" s="27"/>
      <c r="T500" s="28"/>
      <c r="U500" s="28"/>
    </row>
    <row r="501" spans="19:21" x14ac:dyDescent="0.2">
      <c r="S501" s="27"/>
      <c r="T501" s="28"/>
      <c r="U501" s="28"/>
    </row>
    <row r="502" spans="19:21" x14ac:dyDescent="0.2">
      <c r="S502" s="27"/>
      <c r="T502" s="28"/>
      <c r="U502" s="28"/>
    </row>
    <row r="503" spans="19:21" x14ac:dyDescent="0.2">
      <c r="S503" s="27"/>
      <c r="T503" s="28"/>
      <c r="U503" s="28"/>
    </row>
    <row r="504" spans="19:21" x14ac:dyDescent="0.2">
      <c r="S504" s="27"/>
      <c r="T504" s="28"/>
      <c r="U504" s="28"/>
    </row>
    <row r="505" spans="19:21" x14ac:dyDescent="0.2">
      <c r="S505" s="27"/>
      <c r="T505" s="28"/>
      <c r="U505" s="28"/>
    </row>
    <row r="506" spans="19:21" x14ac:dyDescent="0.2">
      <c r="S506" s="27"/>
      <c r="T506" s="28"/>
      <c r="U506" s="28"/>
    </row>
    <row r="507" spans="19:21" x14ac:dyDescent="0.2">
      <c r="S507" s="27"/>
      <c r="T507" s="28"/>
      <c r="U507" s="28"/>
    </row>
    <row r="508" spans="19:21" x14ac:dyDescent="0.2">
      <c r="S508" s="27"/>
      <c r="T508" s="28"/>
      <c r="U508" s="28"/>
    </row>
    <row r="509" spans="19:21" x14ac:dyDescent="0.2">
      <c r="S509" s="27"/>
      <c r="T509" s="28"/>
      <c r="U509" s="28"/>
    </row>
    <row r="510" spans="19:21" x14ac:dyDescent="0.2">
      <c r="S510" s="27"/>
      <c r="T510" s="28"/>
      <c r="U510" s="28"/>
    </row>
    <row r="511" spans="19:21" x14ac:dyDescent="0.2">
      <c r="S511" s="27"/>
      <c r="T511" s="28"/>
      <c r="U511" s="28"/>
    </row>
    <row r="512" spans="19:21" x14ac:dyDescent="0.2">
      <c r="S512" s="27"/>
      <c r="T512" s="28"/>
      <c r="U512" s="28"/>
    </row>
    <row r="513" spans="19:21" x14ac:dyDescent="0.2">
      <c r="S513" s="27"/>
      <c r="T513" s="28"/>
      <c r="U513" s="28"/>
    </row>
    <row r="514" spans="19:21" x14ac:dyDescent="0.2">
      <c r="S514" s="27"/>
      <c r="T514" s="28"/>
      <c r="U514" s="28"/>
    </row>
    <row r="515" spans="19:21" x14ac:dyDescent="0.2">
      <c r="S515" s="27"/>
      <c r="T515" s="28"/>
      <c r="U515" s="28"/>
    </row>
    <row r="516" spans="19:21" x14ac:dyDescent="0.2">
      <c r="S516" s="27"/>
      <c r="T516" s="28"/>
      <c r="U516" s="28"/>
    </row>
    <row r="517" spans="19:21" x14ac:dyDescent="0.2">
      <c r="S517" s="27"/>
      <c r="T517" s="28"/>
      <c r="U517" s="28"/>
    </row>
    <row r="518" spans="19:21" x14ac:dyDescent="0.2">
      <c r="S518" s="27"/>
      <c r="T518" s="28"/>
      <c r="U518" s="28"/>
    </row>
    <row r="519" spans="19:21" x14ac:dyDescent="0.2">
      <c r="S519" s="27"/>
      <c r="T519" s="28"/>
      <c r="U519" s="28"/>
    </row>
    <row r="520" spans="19:21" x14ac:dyDescent="0.2">
      <c r="S520" s="27"/>
      <c r="T520" s="28"/>
      <c r="U520" s="28"/>
    </row>
    <row r="521" spans="19:21" x14ac:dyDescent="0.2">
      <c r="S521" s="27"/>
      <c r="T521" s="28"/>
      <c r="U521" s="28"/>
    </row>
    <row r="522" spans="19:21" x14ac:dyDescent="0.2">
      <c r="S522" s="27"/>
      <c r="T522" s="28"/>
      <c r="U522" s="28"/>
    </row>
    <row r="523" spans="19:21" x14ac:dyDescent="0.2">
      <c r="S523" s="27"/>
      <c r="T523" s="28"/>
      <c r="U523" s="28"/>
    </row>
    <row r="524" spans="19:21" x14ac:dyDescent="0.2">
      <c r="S524" s="27"/>
      <c r="T524" s="28"/>
      <c r="U524" s="28"/>
    </row>
    <row r="525" spans="19:21" x14ac:dyDescent="0.2">
      <c r="S525" s="27"/>
      <c r="T525" s="28"/>
      <c r="U525" s="28"/>
    </row>
    <row r="526" spans="19:21" x14ac:dyDescent="0.2">
      <c r="S526" s="27"/>
      <c r="T526" s="28"/>
      <c r="U526" s="28"/>
    </row>
    <row r="527" spans="19:21" x14ac:dyDescent="0.2">
      <c r="S527" s="27"/>
      <c r="T527" s="28"/>
      <c r="U527" s="28"/>
    </row>
    <row r="528" spans="19:21" x14ac:dyDescent="0.2">
      <c r="S528" s="27"/>
      <c r="T528" s="28"/>
      <c r="U528" s="28"/>
    </row>
    <row r="529" spans="19:21" x14ac:dyDescent="0.2">
      <c r="S529" s="27"/>
      <c r="T529" s="28"/>
      <c r="U529" s="28"/>
    </row>
    <row r="530" spans="19:21" x14ac:dyDescent="0.2">
      <c r="S530" s="27"/>
      <c r="T530" s="28"/>
      <c r="U530" s="28"/>
    </row>
    <row r="531" spans="19:21" x14ac:dyDescent="0.2">
      <c r="S531" s="27"/>
      <c r="T531" s="28"/>
      <c r="U531" s="28"/>
    </row>
    <row r="532" spans="19:21" x14ac:dyDescent="0.2">
      <c r="S532" s="27"/>
      <c r="T532" s="28"/>
      <c r="U532" s="28"/>
    </row>
    <row r="533" spans="19:21" x14ac:dyDescent="0.2">
      <c r="S533" s="27"/>
      <c r="T533" s="28"/>
      <c r="U533" s="28"/>
    </row>
    <row r="534" spans="19:21" x14ac:dyDescent="0.2">
      <c r="S534" s="27"/>
      <c r="T534" s="28"/>
      <c r="U534" s="28"/>
    </row>
    <row r="535" spans="19:21" x14ac:dyDescent="0.2">
      <c r="S535" s="27"/>
      <c r="T535" s="28"/>
      <c r="U535" s="28"/>
    </row>
    <row r="536" spans="19:21" x14ac:dyDescent="0.2">
      <c r="S536" s="27"/>
      <c r="T536" s="28"/>
      <c r="U536" s="28"/>
    </row>
    <row r="537" spans="19:21" x14ac:dyDescent="0.2">
      <c r="S537" s="27"/>
      <c r="T537" s="28"/>
      <c r="U537" s="28"/>
    </row>
    <row r="538" spans="19:21" x14ac:dyDescent="0.2">
      <c r="S538" s="27"/>
      <c r="T538" s="28"/>
      <c r="U538" s="28"/>
    </row>
    <row r="539" spans="19:21" x14ac:dyDescent="0.2">
      <c r="S539" s="27"/>
      <c r="T539" s="28"/>
      <c r="U539" s="28"/>
    </row>
    <row r="540" spans="19:21" x14ac:dyDescent="0.2">
      <c r="S540" s="27"/>
      <c r="T540" s="28"/>
      <c r="U540" s="28"/>
    </row>
    <row r="541" spans="19:21" x14ac:dyDescent="0.2">
      <c r="S541" s="27"/>
      <c r="T541" s="28"/>
      <c r="U541" s="28"/>
    </row>
    <row r="542" spans="19:21" x14ac:dyDescent="0.2">
      <c r="S542" s="27"/>
      <c r="T542" s="28"/>
      <c r="U542" s="28"/>
    </row>
    <row r="543" spans="19:21" x14ac:dyDescent="0.2">
      <c r="S543" s="27"/>
      <c r="T543" s="28"/>
      <c r="U543" s="28"/>
    </row>
    <row r="544" spans="19:21" x14ac:dyDescent="0.2">
      <c r="S544" s="27"/>
      <c r="T544" s="28"/>
      <c r="U544" s="28"/>
    </row>
    <row r="545" spans="19:21" x14ac:dyDescent="0.2">
      <c r="S545" s="27"/>
      <c r="T545" s="28"/>
      <c r="U545" s="28"/>
    </row>
    <row r="546" spans="19:21" x14ac:dyDescent="0.2">
      <c r="S546" s="27"/>
      <c r="T546" s="28"/>
      <c r="U546" s="28"/>
    </row>
    <row r="547" spans="19:21" x14ac:dyDescent="0.2">
      <c r="S547" s="27"/>
      <c r="T547" s="28"/>
      <c r="U547" s="28"/>
    </row>
    <row r="548" spans="19:21" x14ac:dyDescent="0.2">
      <c r="S548" s="27"/>
      <c r="T548" s="28"/>
      <c r="U548" s="28"/>
    </row>
    <row r="549" spans="19:21" x14ac:dyDescent="0.2">
      <c r="S549" s="27"/>
      <c r="T549" s="28"/>
      <c r="U549" s="28"/>
    </row>
    <row r="550" spans="19:21" x14ac:dyDescent="0.2">
      <c r="S550" s="27"/>
      <c r="T550" s="28"/>
      <c r="U550" s="28"/>
    </row>
    <row r="551" spans="19:21" x14ac:dyDescent="0.2">
      <c r="S551" s="27"/>
      <c r="T551" s="28"/>
      <c r="U551" s="28"/>
    </row>
    <row r="552" spans="19:21" x14ac:dyDescent="0.2">
      <c r="S552" s="27"/>
      <c r="T552" s="28"/>
      <c r="U552" s="28"/>
    </row>
    <row r="553" spans="19:21" x14ac:dyDescent="0.2">
      <c r="S553" s="27"/>
      <c r="T553" s="28"/>
      <c r="U553" s="28"/>
    </row>
    <row r="554" spans="19:21" x14ac:dyDescent="0.2">
      <c r="S554" s="27"/>
      <c r="T554" s="28"/>
      <c r="U554" s="28"/>
    </row>
    <row r="555" spans="19:21" x14ac:dyDescent="0.2">
      <c r="S555" s="27"/>
      <c r="T555" s="28"/>
      <c r="U555" s="28"/>
    </row>
    <row r="556" spans="19:21" x14ac:dyDescent="0.2">
      <c r="S556" s="27"/>
      <c r="T556" s="28"/>
      <c r="U556" s="28"/>
    </row>
    <row r="557" spans="19:21" x14ac:dyDescent="0.2">
      <c r="S557" s="27"/>
      <c r="T557" s="28"/>
      <c r="U557" s="28"/>
    </row>
    <row r="558" spans="19:21" x14ac:dyDescent="0.2">
      <c r="S558" s="27"/>
      <c r="T558" s="28"/>
      <c r="U558" s="28"/>
    </row>
    <row r="559" spans="19:21" x14ac:dyDescent="0.2">
      <c r="S559" s="27"/>
      <c r="T559" s="28"/>
      <c r="U559" s="28"/>
    </row>
    <row r="560" spans="19:21" x14ac:dyDescent="0.2">
      <c r="S560" s="27"/>
      <c r="T560" s="28"/>
      <c r="U560" s="28"/>
    </row>
    <row r="561" spans="19:21" x14ac:dyDescent="0.2">
      <c r="S561" s="27"/>
      <c r="T561" s="28"/>
      <c r="U561" s="28"/>
    </row>
    <row r="562" spans="19:21" x14ac:dyDescent="0.2">
      <c r="S562" s="27"/>
      <c r="T562" s="28"/>
      <c r="U562" s="28"/>
    </row>
    <row r="563" spans="19:21" x14ac:dyDescent="0.2">
      <c r="S563" s="27"/>
      <c r="T563" s="28"/>
      <c r="U563" s="28"/>
    </row>
    <row r="564" spans="19:21" x14ac:dyDescent="0.2">
      <c r="S564" s="27"/>
      <c r="T564" s="28"/>
      <c r="U564" s="28"/>
    </row>
    <row r="565" spans="19:21" x14ac:dyDescent="0.2">
      <c r="S565" s="27"/>
      <c r="T565" s="28"/>
      <c r="U565" s="28"/>
    </row>
    <row r="566" spans="19:21" x14ac:dyDescent="0.2">
      <c r="S566" s="27"/>
      <c r="T566" s="28"/>
      <c r="U566" s="28"/>
    </row>
    <row r="567" spans="19:21" x14ac:dyDescent="0.2">
      <c r="S567" s="27"/>
      <c r="T567" s="28"/>
      <c r="U567" s="28"/>
    </row>
    <row r="568" spans="19:21" x14ac:dyDescent="0.2">
      <c r="S568" s="27"/>
      <c r="T568" s="28"/>
      <c r="U568" s="28"/>
    </row>
    <row r="569" spans="19:21" x14ac:dyDescent="0.2">
      <c r="S569" s="27"/>
      <c r="T569" s="28"/>
      <c r="U569" s="28"/>
    </row>
    <row r="570" spans="19:21" x14ac:dyDescent="0.2">
      <c r="S570" s="27"/>
      <c r="T570" s="28"/>
      <c r="U570" s="28"/>
    </row>
    <row r="571" spans="19:21" x14ac:dyDescent="0.2">
      <c r="S571" s="27"/>
      <c r="T571" s="28"/>
      <c r="U571" s="28"/>
    </row>
    <row r="572" spans="19:21" x14ac:dyDescent="0.2">
      <c r="S572" s="27"/>
      <c r="T572" s="28"/>
      <c r="U572" s="28"/>
    </row>
    <row r="573" spans="19:21" x14ac:dyDescent="0.2">
      <c r="S573" s="27"/>
      <c r="T573" s="28"/>
      <c r="U573" s="28"/>
    </row>
    <row r="574" spans="19:21" x14ac:dyDescent="0.2">
      <c r="S574" s="27"/>
      <c r="T574" s="28"/>
      <c r="U574" s="28"/>
    </row>
    <row r="575" spans="19:21" x14ac:dyDescent="0.2">
      <c r="S575" s="27"/>
      <c r="T575" s="28"/>
      <c r="U575" s="28"/>
    </row>
    <row r="576" spans="19:21" x14ac:dyDescent="0.2">
      <c r="S576" s="27"/>
      <c r="T576" s="28"/>
      <c r="U576" s="28"/>
    </row>
    <row r="577" spans="19:21" x14ac:dyDescent="0.2">
      <c r="S577" s="27"/>
      <c r="T577" s="28"/>
      <c r="U577" s="28"/>
    </row>
    <row r="578" spans="19:21" x14ac:dyDescent="0.2">
      <c r="S578" s="27"/>
      <c r="T578" s="28"/>
      <c r="U578" s="28"/>
    </row>
    <row r="579" spans="19:21" x14ac:dyDescent="0.2">
      <c r="S579" s="27"/>
      <c r="T579" s="28"/>
      <c r="U579" s="28"/>
    </row>
    <row r="580" spans="19:21" x14ac:dyDescent="0.2">
      <c r="S580" s="27"/>
      <c r="T580" s="28"/>
      <c r="U580" s="28"/>
    </row>
    <row r="581" spans="19:21" x14ac:dyDescent="0.2">
      <c r="S581" s="27"/>
      <c r="T581" s="28"/>
      <c r="U581" s="28"/>
    </row>
    <row r="582" spans="19:21" x14ac:dyDescent="0.2">
      <c r="S582" s="27"/>
      <c r="T582" s="28"/>
      <c r="U582" s="28"/>
    </row>
    <row r="583" spans="19:21" x14ac:dyDescent="0.2">
      <c r="S583" s="27"/>
      <c r="T583" s="28"/>
      <c r="U583" s="28"/>
    </row>
    <row r="584" spans="19:21" x14ac:dyDescent="0.2">
      <c r="S584" s="27"/>
      <c r="T584" s="28"/>
      <c r="U584" s="28"/>
    </row>
    <row r="585" spans="19:21" x14ac:dyDescent="0.2">
      <c r="S585" s="27"/>
      <c r="T585" s="28"/>
      <c r="U585" s="28"/>
    </row>
    <row r="586" spans="19:21" x14ac:dyDescent="0.2">
      <c r="S586" s="27"/>
      <c r="T586" s="28"/>
      <c r="U586" s="28"/>
    </row>
    <row r="587" spans="19:21" x14ac:dyDescent="0.2">
      <c r="S587" s="27"/>
      <c r="T587" s="28"/>
      <c r="U587" s="28"/>
    </row>
    <row r="588" spans="19:21" x14ac:dyDescent="0.2">
      <c r="S588" s="27"/>
      <c r="T588" s="28"/>
      <c r="U588" s="28"/>
    </row>
    <row r="589" spans="19:21" x14ac:dyDescent="0.2">
      <c r="S589" s="27"/>
      <c r="T589" s="28"/>
      <c r="U589" s="28"/>
    </row>
    <row r="590" spans="19:21" x14ac:dyDescent="0.2">
      <c r="S590" s="27"/>
      <c r="T590" s="28"/>
      <c r="U590" s="28"/>
    </row>
    <row r="591" spans="19:21" x14ac:dyDescent="0.2">
      <c r="S591" s="27"/>
      <c r="T591" s="28"/>
      <c r="U591" s="28"/>
    </row>
    <row r="592" spans="19:21" x14ac:dyDescent="0.2">
      <c r="S592" s="27"/>
      <c r="T592" s="28"/>
      <c r="U592" s="28"/>
    </row>
    <row r="593" spans="19:21" x14ac:dyDescent="0.2">
      <c r="S593" s="27"/>
      <c r="T593" s="28"/>
      <c r="U593" s="28"/>
    </row>
    <row r="594" spans="19:21" x14ac:dyDescent="0.2">
      <c r="S594" s="27"/>
      <c r="T594" s="28"/>
      <c r="U594" s="28"/>
    </row>
    <row r="595" spans="19:21" x14ac:dyDescent="0.2">
      <c r="S595" s="27"/>
      <c r="T595" s="28"/>
      <c r="U595" s="28"/>
    </row>
    <row r="596" spans="19:21" x14ac:dyDescent="0.2">
      <c r="S596" s="27"/>
      <c r="T596" s="28"/>
      <c r="U596" s="28"/>
    </row>
    <row r="597" spans="19:21" x14ac:dyDescent="0.2">
      <c r="S597" s="27"/>
      <c r="T597" s="28"/>
      <c r="U597" s="28"/>
    </row>
    <row r="598" spans="19:21" x14ac:dyDescent="0.2">
      <c r="S598" s="27"/>
      <c r="T598" s="28"/>
      <c r="U598" s="28"/>
    </row>
    <row r="599" spans="19:21" x14ac:dyDescent="0.2">
      <c r="S599" s="27"/>
      <c r="T599" s="28"/>
      <c r="U599" s="28"/>
    </row>
    <row r="600" spans="19:21" x14ac:dyDescent="0.2">
      <c r="S600" s="27"/>
      <c r="T600" s="28"/>
      <c r="U600" s="28"/>
    </row>
    <row r="601" spans="19:21" x14ac:dyDescent="0.2">
      <c r="S601" s="27"/>
      <c r="T601" s="28"/>
      <c r="U601" s="28"/>
    </row>
    <row r="602" spans="19:21" x14ac:dyDescent="0.2">
      <c r="S602" s="27"/>
      <c r="T602" s="28"/>
      <c r="U602" s="28"/>
    </row>
    <row r="603" spans="19:21" x14ac:dyDescent="0.2">
      <c r="S603" s="27"/>
      <c r="T603" s="28"/>
      <c r="U603" s="28"/>
    </row>
    <row r="604" spans="19:21" x14ac:dyDescent="0.2">
      <c r="S604" s="27"/>
      <c r="T604" s="28"/>
      <c r="U604" s="28"/>
    </row>
    <row r="605" spans="19:21" x14ac:dyDescent="0.2">
      <c r="S605" s="27"/>
      <c r="T605" s="28"/>
      <c r="U605" s="28"/>
    </row>
    <row r="606" spans="19:21" x14ac:dyDescent="0.2">
      <c r="S606" s="27"/>
      <c r="T606" s="28"/>
      <c r="U606" s="28"/>
    </row>
    <row r="607" spans="19:21" x14ac:dyDescent="0.2">
      <c r="S607" s="27"/>
      <c r="T607" s="28"/>
      <c r="U607" s="28"/>
    </row>
    <row r="608" spans="19:21" x14ac:dyDescent="0.2">
      <c r="S608" s="27"/>
      <c r="T608" s="28"/>
      <c r="U608" s="28"/>
    </row>
    <row r="609" spans="19:21" x14ac:dyDescent="0.2">
      <c r="S609" s="27"/>
      <c r="T609" s="28"/>
      <c r="U609" s="28"/>
    </row>
    <row r="610" spans="19:21" x14ac:dyDescent="0.2">
      <c r="S610" s="27"/>
      <c r="T610" s="28"/>
      <c r="U610" s="28"/>
    </row>
    <row r="611" spans="19:21" x14ac:dyDescent="0.2">
      <c r="S611" s="27"/>
      <c r="T611" s="28"/>
      <c r="U611" s="28"/>
    </row>
    <row r="612" spans="19:21" x14ac:dyDescent="0.2">
      <c r="S612" s="27"/>
      <c r="T612" s="28"/>
      <c r="U612" s="28"/>
    </row>
    <row r="613" spans="19:21" x14ac:dyDescent="0.2">
      <c r="S613" s="27"/>
      <c r="T613" s="28"/>
      <c r="U613" s="28"/>
    </row>
    <row r="614" spans="19:21" x14ac:dyDescent="0.2">
      <c r="S614" s="27"/>
      <c r="T614" s="28"/>
      <c r="U614" s="28"/>
    </row>
    <row r="615" spans="19:21" x14ac:dyDescent="0.2">
      <c r="S615" s="27"/>
      <c r="T615" s="28"/>
      <c r="U615" s="28"/>
    </row>
    <row r="616" spans="19:21" x14ac:dyDescent="0.2">
      <c r="S616" s="27"/>
      <c r="T616" s="28"/>
      <c r="U616" s="28"/>
    </row>
    <row r="617" spans="19:21" x14ac:dyDescent="0.2">
      <c r="S617" s="27"/>
      <c r="T617" s="28"/>
      <c r="U617" s="28"/>
    </row>
    <row r="618" spans="19:21" x14ac:dyDescent="0.2">
      <c r="S618" s="27"/>
      <c r="T618" s="28"/>
      <c r="U618" s="28"/>
    </row>
    <row r="619" spans="19:21" x14ac:dyDescent="0.2">
      <c r="S619" s="27"/>
      <c r="T619" s="28"/>
      <c r="U619" s="28"/>
    </row>
    <row r="620" spans="19:21" x14ac:dyDescent="0.2">
      <c r="S620" s="27"/>
      <c r="T620" s="28"/>
      <c r="U620" s="28"/>
    </row>
    <row r="621" spans="19:21" x14ac:dyDescent="0.2">
      <c r="S621" s="27"/>
      <c r="T621" s="28"/>
      <c r="U621" s="28"/>
    </row>
    <row r="622" spans="19:21" x14ac:dyDescent="0.2">
      <c r="S622" s="27"/>
      <c r="T622" s="28"/>
      <c r="U622" s="28"/>
    </row>
    <row r="623" spans="19:21" x14ac:dyDescent="0.2">
      <c r="S623" s="27"/>
      <c r="T623" s="28"/>
      <c r="U623" s="28"/>
    </row>
    <row r="624" spans="19:21" x14ac:dyDescent="0.2">
      <c r="S624" s="27"/>
      <c r="T624" s="28"/>
      <c r="U624" s="28"/>
    </row>
    <row r="625" spans="19:21" x14ac:dyDescent="0.2">
      <c r="S625" s="27"/>
      <c r="T625" s="28"/>
      <c r="U625" s="28"/>
    </row>
    <row r="626" spans="19:21" x14ac:dyDescent="0.2">
      <c r="S626" s="27"/>
      <c r="T626" s="28"/>
      <c r="U626" s="28"/>
    </row>
    <row r="627" spans="19:21" x14ac:dyDescent="0.2">
      <c r="S627" s="27"/>
      <c r="T627" s="28"/>
      <c r="U627" s="28"/>
    </row>
    <row r="628" spans="19:21" x14ac:dyDescent="0.2">
      <c r="S628" s="27"/>
      <c r="T628" s="28"/>
      <c r="U628" s="28"/>
    </row>
    <row r="629" spans="19:21" x14ac:dyDescent="0.2">
      <c r="S629" s="27"/>
      <c r="T629" s="28"/>
      <c r="U629" s="28"/>
    </row>
    <row r="630" spans="19:21" x14ac:dyDescent="0.2">
      <c r="S630" s="27"/>
      <c r="T630" s="28"/>
      <c r="U630" s="28"/>
    </row>
    <row r="631" spans="19:21" x14ac:dyDescent="0.2">
      <c r="S631" s="27"/>
      <c r="T631" s="28"/>
      <c r="U631" s="28"/>
    </row>
    <row r="632" spans="19:21" x14ac:dyDescent="0.2">
      <c r="S632" s="27"/>
      <c r="T632" s="28"/>
      <c r="U632" s="28"/>
    </row>
    <row r="633" spans="19:21" x14ac:dyDescent="0.2">
      <c r="S633" s="27"/>
      <c r="T633" s="28"/>
      <c r="U633" s="28"/>
    </row>
    <row r="634" spans="19:21" x14ac:dyDescent="0.2">
      <c r="S634" s="27"/>
      <c r="T634" s="28"/>
      <c r="U634" s="28"/>
    </row>
    <row r="635" spans="19:21" x14ac:dyDescent="0.2">
      <c r="S635" s="27"/>
      <c r="T635" s="28"/>
      <c r="U635" s="28"/>
    </row>
    <row r="636" spans="19:21" x14ac:dyDescent="0.2">
      <c r="S636" s="27"/>
      <c r="T636" s="28"/>
      <c r="U636" s="28"/>
    </row>
    <row r="637" spans="19:21" x14ac:dyDescent="0.2">
      <c r="S637" s="27"/>
      <c r="T637" s="28"/>
      <c r="U637" s="28"/>
    </row>
    <row r="638" spans="19:21" x14ac:dyDescent="0.2">
      <c r="S638" s="27"/>
      <c r="T638" s="28"/>
      <c r="U638" s="28"/>
    </row>
    <row r="639" spans="19:21" x14ac:dyDescent="0.2">
      <c r="S639" s="27"/>
      <c r="T639" s="28"/>
      <c r="U639" s="28"/>
    </row>
    <row r="640" spans="19:21" x14ac:dyDescent="0.2">
      <c r="S640" s="27"/>
      <c r="T640" s="28"/>
      <c r="U640" s="28"/>
    </row>
    <row r="641" spans="19:21" x14ac:dyDescent="0.2">
      <c r="S641" s="27"/>
      <c r="T641" s="28"/>
      <c r="U641" s="28"/>
    </row>
    <row r="642" spans="19:21" x14ac:dyDescent="0.2">
      <c r="S642" s="27"/>
      <c r="T642" s="28"/>
      <c r="U642" s="28"/>
    </row>
    <row r="643" spans="19:21" x14ac:dyDescent="0.2">
      <c r="S643" s="27"/>
      <c r="T643" s="28"/>
      <c r="U643" s="28"/>
    </row>
    <row r="644" spans="19:21" x14ac:dyDescent="0.2">
      <c r="S644" s="27"/>
      <c r="T644" s="28"/>
      <c r="U644" s="28"/>
    </row>
    <row r="645" spans="19:21" x14ac:dyDescent="0.2">
      <c r="S645" s="27"/>
      <c r="T645" s="28"/>
      <c r="U645" s="28"/>
    </row>
    <row r="646" spans="19:21" x14ac:dyDescent="0.2">
      <c r="S646" s="27"/>
      <c r="T646" s="28"/>
      <c r="U646" s="28"/>
    </row>
    <row r="647" spans="19:21" x14ac:dyDescent="0.2">
      <c r="S647" s="27"/>
      <c r="T647" s="28"/>
      <c r="U647" s="28"/>
    </row>
    <row r="648" spans="19:21" x14ac:dyDescent="0.2">
      <c r="S648" s="27"/>
      <c r="T648" s="28"/>
      <c r="U648" s="28"/>
    </row>
    <row r="649" spans="19:21" x14ac:dyDescent="0.2">
      <c r="S649" s="27"/>
      <c r="T649" s="28"/>
      <c r="U649" s="28"/>
    </row>
    <row r="650" spans="19:21" x14ac:dyDescent="0.2">
      <c r="S650" s="27"/>
      <c r="T650" s="28"/>
      <c r="U650" s="28"/>
    </row>
    <row r="651" spans="19:21" x14ac:dyDescent="0.2">
      <c r="S651" s="27"/>
      <c r="T651" s="28"/>
      <c r="U651" s="28"/>
    </row>
    <row r="652" spans="19:21" x14ac:dyDescent="0.2">
      <c r="S652" s="27"/>
      <c r="T652" s="28"/>
      <c r="U652" s="28"/>
    </row>
    <row r="653" spans="19:21" x14ac:dyDescent="0.2">
      <c r="S653" s="27"/>
      <c r="T653" s="28"/>
      <c r="U653" s="28"/>
    </row>
    <row r="654" spans="19:21" x14ac:dyDescent="0.2">
      <c r="S654" s="27"/>
      <c r="T654" s="28"/>
      <c r="U654" s="28"/>
    </row>
    <row r="655" spans="19:21" x14ac:dyDescent="0.2">
      <c r="S655" s="27"/>
      <c r="T655" s="28"/>
      <c r="U655" s="28"/>
    </row>
    <row r="656" spans="19:21" x14ac:dyDescent="0.2">
      <c r="S656" s="27"/>
      <c r="T656" s="28"/>
      <c r="U656" s="28"/>
    </row>
    <row r="657" spans="19:21" x14ac:dyDescent="0.2">
      <c r="S657" s="27"/>
      <c r="T657" s="28"/>
      <c r="U657" s="28"/>
    </row>
    <row r="658" spans="19:21" x14ac:dyDescent="0.2">
      <c r="S658" s="27"/>
      <c r="T658" s="28"/>
      <c r="U658" s="28"/>
    </row>
    <row r="659" spans="19:21" x14ac:dyDescent="0.2">
      <c r="S659" s="27"/>
      <c r="T659" s="28"/>
      <c r="U659" s="28"/>
    </row>
    <row r="660" spans="19:21" x14ac:dyDescent="0.2">
      <c r="S660" s="27"/>
      <c r="T660" s="28"/>
      <c r="U660" s="28"/>
    </row>
    <row r="661" spans="19:21" x14ac:dyDescent="0.2">
      <c r="S661" s="27"/>
      <c r="T661" s="28"/>
      <c r="U661" s="28"/>
    </row>
    <row r="662" spans="19:21" x14ac:dyDescent="0.2">
      <c r="S662" s="27"/>
      <c r="T662" s="28"/>
      <c r="U662" s="28"/>
    </row>
    <row r="663" spans="19:21" x14ac:dyDescent="0.2">
      <c r="S663" s="27"/>
      <c r="T663" s="28"/>
      <c r="U663" s="28"/>
    </row>
    <row r="664" spans="19:21" x14ac:dyDescent="0.2">
      <c r="S664" s="27"/>
      <c r="T664" s="28"/>
      <c r="U664" s="28"/>
    </row>
    <row r="665" spans="19:21" x14ac:dyDescent="0.2">
      <c r="S665" s="27"/>
      <c r="T665" s="28"/>
      <c r="U665" s="28"/>
    </row>
    <row r="666" spans="19:21" x14ac:dyDescent="0.2">
      <c r="S666" s="27"/>
      <c r="T666" s="28"/>
      <c r="U666" s="28"/>
    </row>
    <row r="667" spans="19:21" x14ac:dyDescent="0.2">
      <c r="S667" s="27"/>
      <c r="T667" s="28"/>
      <c r="U667" s="28"/>
    </row>
    <row r="668" spans="19:21" x14ac:dyDescent="0.2">
      <c r="S668" s="27"/>
      <c r="T668" s="28"/>
      <c r="U668" s="28"/>
    </row>
    <row r="669" spans="19:21" x14ac:dyDescent="0.2">
      <c r="S669" s="27"/>
      <c r="T669" s="28"/>
      <c r="U669" s="28"/>
    </row>
    <row r="670" spans="19:21" x14ac:dyDescent="0.2">
      <c r="S670" s="27"/>
      <c r="T670" s="28"/>
      <c r="U670" s="28"/>
    </row>
    <row r="671" spans="19:21" x14ac:dyDescent="0.2">
      <c r="S671" s="27"/>
      <c r="T671" s="28"/>
      <c r="U671" s="28"/>
    </row>
    <row r="672" spans="19:21" x14ac:dyDescent="0.2">
      <c r="S672" s="27"/>
      <c r="T672" s="28"/>
      <c r="U672" s="28"/>
    </row>
    <row r="673" spans="19:21" x14ac:dyDescent="0.2">
      <c r="S673" s="27"/>
      <c r="T673" s="28"/>
      <c r="U673" s="28"/>
    </row>
    <row r="674" spans="19:21" x14ac:dyDescent="0.2">
      <c r="S674" s="27"/>
      <c r="T674" s="28"/>
      <c r="U674" s="28"/>
    </row>
    <row r="675" spans="19:21" x14ac:dyDescent="0.2">
      <c r="S675" s="27"/>
      <c r="T675" s="28"/>
      <c r="U675" s="28"/>
    </row>
    <row r="676" spans="19:21" x14ac:dyDescent="0.2">
      <c r="S676" s="27"/>
      <c r="T676" s="28"/>
      <c r="U676" s="28"/>
    </row>
    <row r="677" spans="19:21" x14ac:dyDescent="0.2">
      <c r="S677" s="27"/>
      <c r="T677" s="28"/>
      <c r="U677" s="28"/>
    </row>
    <row r="678" spans="19:21" x14ac:dyDescent="0.2">
      <c r="S678" s="27"/>
      <c r="T678" s="28"/>
      <c r="U678" s="28"/>
    </row>
    <row r="679" spans="19:21" x14ac:dyDescent="0.2">
      <c r="S679" s="27"/>
      <c r="T679" s="28"/>
      <c r="U679" s="28"/>
    </row>
    <row r="680" spans="19:21" x14ac:dyDescent="0.2">
      <c r="S680" s="27"/>
      <c r="T680" s="28"/>
      <c r="U680" s="28"/>
    </row>
    <row r="681" spans="19:21" x14ac:dyDescent="0.2">
      <c r="S681" s="27"/>
      <c r="T681" s="28"/>
      <c r="U681" s="28"/>
    </row>
    <row r="682" spans="19:21" x14ac:dyDescent="0.2">
      <c r="S682" s="27"/>
      <c r="T682" s="28"/>
      <c r="U682" s="28"/>
    </row>
    <row r="683" spans="19:21" x14ac:dyDescent="0.2">
      <c r="S683" s="27"/>
      <c r="T683" s="28"/>
      <c r="U683" s="28"/>
    </row>
    <row r="684" spans="19:21" x14ac:dyDescent="0.2">
      <c r="S684" s="27"/>
      <c r="T684" s="28"/>
      <c r="U684" s="28"/>
    </row>
    <row r="685" spans="19:21" x14ac:dyDescent="0.2">
      <c r="S685" s="27"/>
      <c r="T685" s="28"/>
      <c r="U685" s="28"/>
    </row>
    <row r="686" spans="19:21" x14ac:dyDescent="0.2">
      <c r="S686" s="27"/>
      <c r="T686" s="28"/>
      <c r="U686" s="28"/>
    </row>
    <row r="687" spans="19:21" x14ac:dyDescent="0.2">
      <c r="S687" s="27"/>
      <c r="T687" s="28"/>
      <c r="U687" s="28"/>
    </row>
    <row r="688" spans="19:21" x14ac:dyDescent="0.2">
      <c r="S688" s="27"/>
      <c r="T688" s="28"/>
      <c r="U688" s="28"/>
    </row>
    <row r="689" spans="19:21" x14ac:dyDescent="0.2">
      <c r="S689" s="27"/>
      <c r="T689" s="28"/>
      <c r="U689" s="28"/>
    </row>
    <row r="690" spans="19:21" x14ac:dyDescent="0.2">
      <c r="S690" s="27"/>
      <c r="T690" s="28"/>
      <c r="U690" s="28"/>
    </row>
    <row r="691" spans="19:21" x14ac:dyDescent="0.2">
      <c r="S691" s="27"/>
      <c r="T691" s="28"/>
      <c r="U691" s="28"/>
    </row>
    <row r="692" spans="19:21" x14ac:dyDescent="0.2">
      <c r="S692" s="27"/>
      <c r="T692" s="28"/>
      <c r="U692" s="28"/>
    </row>
    <row r="693" spans="19:21" x14ac:dyDescent="0.2">
      <c r="S693" s="27"/>
      <c r="T693" s="28"/>
      <c r="U693" s="28"/>
    </row>
    <row r="694" spans="19:21" x14ac:dyDescent="0.2">
      <c r="S694" s="27"/>
      <c r="T694" s="28"/>
      <c r="U694" s="28"/>
    </row>
    <row r="695" spans="19:21" x14ac:dyDescent="0.2">
      <c r="S695" s="27"/>
      <c r="T695" s="28"/>
      <c r="U695" s="28"/>
    </row>
    <row r="696" spans="19:21" x14ac:dyDescent="0.2">
      <c r="S696" s="27"/>
      <c r="T696" s="28"/>
      <c r="U696" s="28"/>
    </row>
    <row r="697" spans="19:21" x14ac:dyDescent="0.2">
      <c r="S697" s="27"/>
      <c r="T697" s="28"/>
      <c r="U697" s="28"/>
    </row>
    <row r="698" spans="19:21" x14ac:dyDescent="0.2">
      <c r="S698" s="27"/>
      <c r="T698" s="28"/>
      <c r="U698" s="28"/>
    </row>
    <row r="699" spans="19:21" x14ac:dyDescent="0.2">
      <c r="S699" s="27"/>
      <c r="T699" s="28"/>
      <c r="U699" s="28"/>
    </row>
    <row r="700" spans="19:21" x14ac:dyDescent="0.2">
      <c r="S700" s="27"/>
      <c r="T700" s="28"/>
      <c r="U700" s="28"/>
    </row>
    <row r="701" spans="19:21" x14ac:dyDescent="0.2">
      <c r="S701" s="27"/>
      <c r="T701" s="28"/>
      <c r="U701" s="28"/>
    </row>
    <row r="702" spans="19:21" x14ac:dyDescent="0.2">
      <c r="S702" s="27"/>
      <c r="T702" s="28"/>
      <c r="U702" s="28"/>
    </row>
    <row r="703" spans="19:21" x14ac:dyDescent="0.2">
      <c r="S703" s="27"/>
      <c r="T703" s="28"/>
      <c r="U703" s="28"/>
    </row>
    <row r="704" spans="19:21" x14ac:dyDescent="0.2">
      <c r="S704" s="27"/>
      <c r="T704" s="28"/>
      <c r="U704" s="28"/>
    </row>
    <row r="705" spans="19:21" x14ac:dyDescent="0.2">
      <c r="S705" s="27"/>
      <c r="T705" s="28"/>
      <c r="U705" s="28"/>
    </row>
    <row r="706" spans="19:21" x14ac:dyDescent="0.2">
      <c r="S706" s="27"/>
      <c r="T706" s="28"/>
      <c r="U706" s="28"/>
    </row>
    <row r="707" spans="19:21" x14ac:dyDescent="0.2">
      <c r="S707" s="27"/>
      <c r="T707" s="28"/>
      <c r="U707" s="28"/>
    </row>
    <row r="708" spans="19:21" x14ac:dyDescent="0.2">
      <c r="S708" s="27"/>
      <c r="T708" s="28"/>
      <c r="U708" s="28"/>
    </row>
    <row r="709" spans="19:21" x14ac:dyDescent="0.2">
      <c r="S709" s="27"/>
      <c r="T709" s="28"/>
      <c r="U709" s="28"/>
    </row>
    <row r="710" spans="19:21" x14ac:dyDescent="0.2">
      <c r="S710" s="27"/>
      <c r="T710" s="28"/>
      <c r="U710" s="28"/>
    </row>
    <row r="711" spans="19:21" x14ac:dyDescent="0.2">
      <c r="S711" s="27"/>
      <c r="T711" s="28"/>
      <c r="U711" s="28"/>
    </row>
    <row r="712" spans="19:21" x14ac:dyDescent="0.2">
      <c r="S712" s="27"/>
      <c r="T712" s="28"/>
      <c r="U712" s="28"/>
    </row>
    <row r="713" spans="19:21" x14ac:dyDescent="0.2">
      <c r="S713" s="27"/>
      <c r="T713" s="28"/>
      <c r="U713" s="28"/>
    </row>
    <row r="714" spans="19:21" x14ac:dyDescent="0.2">
      <c r="S714" s="27"/>
      <c r="T714" s="28"/>
      <c r="U714" s="28"/>
    </row>
    <row r="715" spans="19:21" x14ac:dyDescent="0.2">
      <c r="S715" s="27"/>
      <c r="T715" s="28"/>
      <c r="U715" s="28"/>
    </row>
    <row r="716" spans="19:21" x14ac:dyDescent="0.2">
      <c r="S716" s="27"/>
      <c r="T716" s="28"/>
      <c r="U716" s="28"/>
    </row>
    <row r="717" spans="19:21" x14ac:dyDescent="0.2">
      <c r="S717" s="27"/>
      <c r="T717" s="28"/>
      <c r="U717" s="28"/>
    </row>
    <row r="718" spans="19:21" x14ac:dyDescent="0.2">
      <c r="S718" s="27"/>
      <c r="T718" s="28"/>
      <c r="U718" s="28"/>
    </row>
    <row r="719" spans="19:21" x14ac:dyDescent="0.2">
      <c r="S719" s="27"/>
      <c r="T719" s="28"/>
      <c r="U719" s="28"/>
    </row>
    <row r="720" spans="19:21" x14ac:dyDescent="0.2">
      <c r="S720" s="27"/>
      <c r="T720" s="28"/>
      <c r="U720" s="28"/>
    </row>
    <row r="721" spans="19:21" x14ac:dyDescent="0.2">
      <c r="S721" s="27"/>
      <c r="T721" s="28"/>
      <c r="U721" s="28"/>
    </row>
    <row r="722" spans="19:21" x14ac:dyDescent="0.2">
      <c r="S722" s="27"/>
      <c r="T722" s="28"/>
      <c r="U722" s="28"/>
    </row>
    <row r="723" spans="19:21" x14ac:dyDescent="0.2">
      <c r="S723" s="27"/>
      <c r="T723" s="28"/>
      <c r="U723" s="28"/>
    </row>
    <row r="724" spans="19:21" x14ac:dyDescent="0.2">
      <c r="S724" s="27"/>
      <c r="T724" s="28"/>
      <c r="U724" s="28"/>
    </row>
    <row r="725" spans="19:21" x14ac:dyDescent="0.2">
      <c r="S725" s="27"/>
      <c r="T725" s="28"/>
      <c r="U725" s="28"/>
    </row>
    <row r="726" spans="19:21" x14ac:dyDescent="0.2">
      <c r="S726" s="27"/>
      <c r="T726" s="28"/>
      <c r="U726" s="28"/>
    </row>
    <row r="727" spans="19:21" x14ac:dyDescent="0.2">
      <c r="S727" s="27"/>
      <c r="T727" s="28"/>
      <c r="U727" s="28"/>
    </row>
    <row r="728" spans="19:21" x14ac:dyDescent="0.2">
      <c r="S728" s="27"/>
      <c r="T728" s="28"/>
      <c r="U728" s="28"/>
    </row>
    <row r="729" spans="19:21" x14ac:dyDescent="0.2">
      <c r="S729" s="27"/>
      <c r="T729" s="28"/>
      <c r="U729" s="28"/>
    </row>
    <row r="730" spans="19:21" x14ac:dyDescent="0.2">
      <c r="S730" s="27"/>
      <c r="T730" s="28"/>
      <c r="U730" s="28"/>
    </row>
    <row r="731" spans="19:21" x14ac:dyDescent="0.2">
      <c r="S731" s="27"/>
      <c r="T731" s="28"/>
      <c r="U731" s="28"/>
    </row>
    <row r="732" spans="19:21" x14ac:dyDescent="0.2">
      <c r="S732" s="27"/>
      <c r="T732" s="28"/>
      <c r="U732" s="28"/>
    </row>
    <row r="733" spans="19:21" x14ac:dyDescent="0.2">
      <c r="S733" s="27"/>
      <c r="T733" s="28"/>
      <c r="U733" s="28"/>
    </row>
    <row r="734" spans="19:21" x14ac:dyDescent="0.2">
      <c r="S734" s="27"/>
      <c r="T734" s="28"/>
      <c r="U734" s="28"/>
    </row>
    <row r="735" spans="19:21" x14ac:dyDescent="0.2">
      <c r="S735" s="27"/>
      <c r="T735" s="28"/>
      <c r="U735" s="28"/>
    </row>
    <row r="736" spans="19:21" x14ac:dyDescent="0.2">
      <c r="S736" s="27"/>
      <c r="T736" s="28"/>
      <c r="U736" s="28"/>
    </row>
    <row r="737" spans="19:21" x14ac:dyDescent="0.2">
      <c r="S737" s="27"/>
      <c r="T737" s="28"/>
      <c r="U737" s="28"/>
    </row>
    <row r="738" spans="19:21" x14ac:dyDescent="0.2">
      <c r="S738" s="27"/>
      <c r="T738" s="28"/>
      <c r="U738" s="28"/>
    </row>
    <row r="739" spans="19:21" x14ac:dyDescent="0.2">
      <c r="S739" s="27"/>
      <c r="T739" s="28"/>
      <c r="U739" s="28"/>
    </row>
    <row r="740" spans="19:21" x14ac:dyDescent="0.2">
      <c r="S740" s="27"/>
      <c r="T740" s="28"/>
      <c r="U740" s="28"/>
    </row>
    <row r="741" spans="19:21" x14ac:dyDescent="0.2">
      <c r="S741" s="27"/>
      <c r="T741" s="28"/>
      <c r="U741" s="28"/>
    </row>
    <row r="742" spans="19:21" x14ac:dyDescent="0.2">
      <c r="S742" s="27"/>
      <c r="T742" s="28"/>
      <c r="U742" s="28"/>
    </row>
    <row r="743" spans="19:21" x14ac:dyDescent="0.2">
      <c r="S743" s="27"/>
      <c r="T743" s="28"/>
      <c r="U743" s="28"/>
    </row>
    <row r="744" spans="19:21" x14ac:dyDescent="0.2">
      <c r="S744" s="27"/>
      <c r="T744" s="28"/>
      <c r="U744" s="28"/>
    </row>
    <row r="745" spans="19:21" x14ac:dyDescent="0.2">
      <c r="S745" s="27"/>
      <c r="T745" s="28"/>
      <c r="U745" s="28"/>
    </row>
    <row r="746" spans="19:21" x14ac:dyDescent="0.2">
      <c r="S746" s="27"/>
      <c r="T746" s="28"/>
      <c r="U746" s="28"/>
    </row>
    <row r="747" spans="19:21" x14ac:dyDescent="0.2">
      <c r="S747" s="27"/>
      <c r="T747" s="28"/>
      <c r="U747" s="28"/>
    </row>
    <row r="748" spans="19:21" x14ac:dyDescent="0.2">
      <c r="S748" s="27"/>
      <c r="T748" s="28"/>
      <c r="U748" s="28"/>
    </row>
    <row r="749" spans="19:21" x14ac:dyDescent="0.2">
      <c r="S749" s="27"/>
      <c r="T749" s="28"/>
      <c r="U749" s="28"/>
    </row>
    <row r="750" spans="19:21" x14ac:dyDescent="0.2">
      <c r="S750" s="27"/>
      <c r="T750" s="28"/>
      <c r="U750" s="28"/>
    </row>
    <row r="751" spans="19:21" x14ac:dyDescent="0.2">
      <c r="S751" s="27"/>
      <c r="T751" s="28"/>
      <c r="U751" s="28"/>
    </row>
    <row r="752" spans="19:21" x14ac:dyDescent="0.2">
      <c r="S752" s="27"/>
      <c r="T752" s="28"/>
      <c r="U752" s="28"/>
    </row>
    <row r="753" spans="19:21" x14ac:dyDescent="0.2">
      <c r="S753" s="27"/>
      <c r="T753" s="28"/>
      <c r="U753" s="28"/>
    </row>
    <row r="754" spans="19:21" x14ac:dyDescent="0.2">
      <c r="S754" s="27"/>
      <c r="T754" s="28"/>
      <c r="U754" s="28"/>
    </row>
    <row r="755" spans="19:21" x14ac:dyDescent="0.2">
      <c r="S755" s="27"/>
      <c r="T755" s="28"/>
      <c r="U755" s="28"/>
    </row>
    <row r="756" spans="19:21" x14ac:dyDescent="0.2">
      <c r="S756" s="27"/>
      <c r="T756" s="28"/>
      <c r="U756" s="28"/>
    </row>
    <row r="757" spans="19:21" x14ac:dyDescent="0.2">
      <c r="S757" s="27"/>
      <c r="T757" s="28"/>
      <c r="U757" s="28"/>
    </row>
    <row r="758" spans="19:21" x14ac:dyDescent="0.2">
      <c r="S758" s="27"/>
      <c r="T758" s="28"/>
      <c r="U758" s="28"/>
    </row>
    <row r="759" spans="19:21" x14ac:dyDescent="0.2">
      <c r="S759" s="27"/>
      <c r="T759" s="28"/>
      <c r="U759" s="28"/>
    </row>
    <row r="760" spans="19:21" x14ac:dyDescent="0.2">
      <c r="S760" s="27"/>
      <c r="T760" s="28"/>
      <c r="U760" s="28"/>
    </row>
    <row r="761" spans="19:21" x14ac:dyDescent="0.2">
      <c r="S761" s="27"/>
      <c r="T761" s="28"/>
      <c r="U761" s="28"/>
    </row>
    <row r="762" spans="19:21" x14ac:dyDescent="0.2">
      <c r="S762" s="27"/>
      <c r="T762" s="28"/>
      <c r="U762" s="28"/>
    </row>
    <row r="763" spans="19:21" x14ac:dyDescent="0.2">
      <c r="S763" s="27"/>
      <c r="T763" s="28"/>
      <c r="U763" s="28"/>
    </row>
    <row r="764" spans="19:21" x14ac:dyDescent="0.2">
      <c r="S764" s="27"/>
      <c r="T764" s="28"/>
      <c r="U764" s="28"/>
    </row>
    <row r="765" spans="19:21" x14ac:dyDescent="0.2">
      <c r="S765" s="27"/>
      <c r="T765" s="28"/>
      <c r="U765" s="28"/>
    </row>
    <row r="766" spans="19:21" x14ac:dyDescent="0.2">
      <c r="S766" s="27"/>
      <c r="T766" s="28"/>
      <c r="U766" s="28"/>
    </row>
    <row r="767" spans="19:21" x14ac:dyDescent="0.2">
      <c r="S767" s="27"/>
      <c r="T767" s="28"/>
      <c r="U767" s="28"/>
    </row>
    <row r="768" spans="19:21" x14ac:dyDescent="0.2">
      <c r="S768" s="27"/>
      <c r="T768" s="28"/>
      <c r="U768" s="28"/>
    </row>
    <row r="769" spans="19:21" x14ac:dyDescent="0.2">
      <c r="S769" s="27"/>
      <c r="T769" s="28"/>
      <c r="U769" s="28"/>
    </row>
    <row r="770" spans="19:21" x14ac:dyDescent="0.2">
      <c r="S770" s="27"/>
      <c r="T770" s="28"/>
      <c r="U770" s="28"/>
    </row>
    <row r="771" spans="19:21" x14ac:dyDescent="0.2">
      <c r="S771" s="27"/>
      <c r="T771" s="28"/>
      <c r="U771" s="28"/>
    </row>
    <row r="772" spans="19:21" x14ac:dyDescent="0.2">
      <c r="S772" s="27"/>
      <c r="T772" s="28"/>
      <c r="U772" s="28"/>
    </row>
    <row r="773" spans="19:21" x14ac:dyDescent="0.2">
      <c r="S773" s="27"/>
      <c r="T773" s="28"/>
      <c r="U773" s="28"/>
    </row>
    <row r="774" spans="19:21" x14ac:dyDescent="0.2">
      <c r="S774" s="27"/>
      <c r="T774" s="28"/>
      <c r="U774" s="28"/>
    </row>
    <row r="775" spans="19:21" x14ac:dyDescent="0.2">
      <c r="S775" s="27"/>
      <c r="T775" s="28"/>
      <c r="U775" s="28"/>
    </row>
    <row r="776" spans="19:21" x14ac:dyDescent="0.2">
      <c r="S776" s="27"/>
      <c r="T776" s="28"/>
      <c r="U776" s="28"/>
    </row>
    <row r="777" spans="19:21" x14ac:dyDescent="0.2">
      <c r="S777" s="27"/>
      <c r="T777" s="28"/>
      <c r="U777" s="28"/>
    </row>
    <row r="778" spans="19:21" x14ac:dyDescent="0.2">
      <c r="S778" s="27"/>
      <c r="T778" s="28"/>
      <c r="U778" s="28"/>
    </row>
    <row r="779" spans="19:21" x14ac:dyDescent="0.2">
      <c r="S779" s="27"/>
      <c r="T779" s="28"/>
      <c r="U779" s="28"/>
    </row>
    <row r="780" spans="19:21" x14ac:dyDescent="0.2">
      <c r="S780" s="27"/>
      <c r="T780" s="28"/>
      <c r="U780" s="28"/>
    </row>
    <row r="781" spans="19:21" x14ac:dyDescent="0.2">
      <c r="S781" s="27"/>
      <c r="T781" s="28"/>
      <c r="U781" s="28"/>
    </row>
    <row r="782" spans="19:21" x14ac:dyDescent="0.2">
      <c r="S782" s="27"/>
      <c r="T782" s="28"/>
      <c r="U782" s="28"/>
    </row>
    <row r="783" spans="19:21" x14ac:dyDescent="0.2">
      <c r="S783" s="27"/>
      <c r="T783" s="28"/>
      <c r="U783" s="28"/>
    </row>
    <row r="784" spans="19:21" x14ac:dyDescent="0.2">
      <c r="S784" s="27"/>
      <c r="T784" s="28"/>
      <c r="U784" s="28"/>
    </row>
    <row r="785" spans="19:21" x14ac:dyDescent="0.2">
      <c r="S785" s="27"/>
      <c r="T785" s="28"/>
      <c r="U785" s="28"/>
    </row>
    <row r="786" spans="19:21" x14ac:dyDescent="0.2">
      <c r="S786" s="27"/>
      <c r="T786" s="28"/>
      <c r="U786" s="28"/>
    </row>
    <row r="787" spans="19:21" x14ac:dyDescent="0.2">
      <c r="S787" s="27"/>
      <c r="T787" s="28"/>
      <c r="U787" s="28"/>
    </row>
    <row r="788" spans="19:21" x14ac:dyDescent="0.2">
      <c r="S788" s="27"/>
      <c r="T788" s="28"/>
      <c r="U788" s="28"/>
    </row>
    <row r="789" spans="19:21" x14ac:dyDescent="0.2">
      <c r="S789" s="27"/>
      <c r="T789" s="28"/>
      <c r="U789" s="28"/>
    </row>
    <row r="790" spans="19:21" x14ac:dyDescent="0.2">
      <c r="S790" s="27"/>
      <c r="T790" s="28"/>
      <c r="U790" s="28"/>
    </row>
    <row r="791" spans="19:21" x14ac:dyDescent="0.2">
      <c r="S791" s="27"/>
      <c r="T791" s="28"/>
      <c r="U791" s="28"/>
    </row>
    <row r="792" spans="19:21" x14ac:dyDescent="0.2">
      <c r="S792" s="27"/>
      <c r="T792" s="28"/>
      <c r="U792" s="28"/>
    </row>
    <row r="793" spans="19:21" x14ac:dyDescent="0.2">
      <c r="S793" s="27"/>
      <c r="T793" s="28"/>
      <c r="U793" s="28"/>
    </row>
    <row r="794" spans="19:21" x14ac:dyDescent="0.2">
      <c r="S794" s="27"/>
      <c r="T794" s="28"/>
      <c r="U794" s="28"/>
    </row>
    <row r="795" spans="19:21" x14ac:dyDescent="0.2">
      <c r="S795" s="27"/>
      <c r="T795" s="28"/>
      <c r="U795" s="28"/>
    </row>
    <row r="796" spans="19:21" x14ac:dyDescent="0.2">
      <c r="S796" s="27"/>
      <c r="T796" s="28"/>
      <c r="U796" s="28"/>
    </row>
    <row r="797" spans="19:21" x14ac:dyDescent="0.2">
      <c r="S797" s="27"/>
      <c r="T797" s="28"/>
      <c r="U797" s="28"/>
    </row>
    <row r="798" spans="19:21" x14ac:dyDescent="0.2">
      <c r="S798" s="27"/>
      <c r="T798" s="28"/>
      <c r="U798" s="28"/>
    </row>
    <row r="799" spans="19:21" x14ac:dyDescent="0.2">
      <c r="S799" s="27"/>
      <c r="T799" s="28"/>
      <c r="U799" s="28"/>
    </row>
    <row r="800" spans="19:21" x14ac:dyDescent="0.2">
      <c r="S800" s="27"/>
      <c r="T800" s="28"/>
      <c r="U800" s="28"/>
    </row>
    <row r="801" spans="19:21" x14ac:dyDescent="0.2">
      <c r="S801" s="27"/>
      <c r="T801" s="28"/>
      <c r="U801" s="28"/>
    </row>
    <row r="802" spans="19:21" x14ac:dyDescent="0.2">
      <c r="S802" s="27"/>
      <c r="T802" s="28"/>
      <c r="U802" s="28"/>
    </row>
    <row r="803" spans="19:21" x14ac:dyDescent="0.2">
      <c r="S803" s="27"/>
      <c r="T803" s="28"/>
      <c r="U803" s="28"/>
    </row>
    <row r="804" spans="19:21" x14ac:dyDescent="0.2">
      <c r="S804" s="27"/>
      <c r="T804" s="28"/>
      <c r="U804" s="28"/>
    </row>
    <row r="805" spans="19:21" x14ac:dyDescent="0.2">
      <c r="S805" s="27"/>
      <c r="T805" s="28"/>
      <c r="U805" s="28"/>
    </row>
    <row r="806" spans="19:21" x14ac:dyDescent="0.2">
      <c r="S806" s="27"/>
      <c r="T806" s="28"/>
      <c r="U806" s="28"/>
    </row>
    <row r="807" spans="19:21" x14ac:dyDescent="0.2">
      <c r="S807" s="27"/>
      <c r="T807" s="28"/>
      <c r="U807" s="28"/>
    </row>
    <row r="808" spans="19:21" x14ac:dyDescent="0.2">
      <c r="S808" s="27"/>
      <c r="T808" s="28"/>
      <c r="U808" s="28"/>
    </row>
    <row r="809" spans="19:21" x14ac:dyDescent="0.2">
      <c r="S809" s="27"/>
      <c r="T809" s="28"/>
      <c r="U809" s="28"/>
    </row>
    <row r="810" spans="19:21" x14ac:dyDescent="0.2">
      <c r="S810" s="27"/>
      <c r="T810" s="28"/>
      <c r="U810" s="28"/>
    </row>
    <row r="811" spans="19:21" x14ac:dyDescent="0.2">
      <c r="S811" s="27"/>
      <c r="T811" s="28"/>
      <c r="U811" s="28"/>
    </row>
    <row r="812" spans="19:21" x14ac:dyDescent="0.2">
      <c r="S812" s="27"/>
      <c r="T812" s="28"/>
      <c r="U812" s="28"/>
    </row>
    <row r="813" spans="19:21" x14ac:dyDescent="0.2">
      <c r="S813" s="27"/>
      <c r="T813" s="28"/>
      <c r="U813" s="28"/>
    </row>
    <row r="814" spans="19:21" x14ac:dyDescent="0.2">
      <c r="S814" s="27"/>
      <c r="T814" s="28"/>
      <c r="U814" s="28"/>
    </row>
    <row r="815" spans="19:21" x14ac:dyDescent="0.2">
      <c r="S815" s="27"/>
      <c r="T815" s="28"/>
      <c r="U815" s="28"/>
    </row>
    <row r="816" spans="19:21" x14ac:dyDescent="0.2">
      <c r="S816" s="27"/>
      <c r="T816" s="28"/>
      <c r="U816" s="28"/>
    </row>
    <row r="817" spans="19:21" x14ac:dyDescent="0.2">
      <c r="S817" s="27"/>
      <c r="T817" s="28"/>
      <c r="U817" s="28"/>
    </row>
    <row r="818" spans="19:21" x14ac:dyDescent="0.2">
      <c r="S818" s="27"/>
      <c r="T818" s="28"/>
      <c r="U818" s="28"/>
    </row>
    <row r="819" spans="19:21" x14ac:dyDescent="0.2">
      <c r="S819" s="27"/>
      <c r="T819" s="28"/>
      <c r="U819" s="28"/>
    </row>
    <row r="820" spans="19:21" x14ac:dyDescent="0.2">
      <c r="S820" s="27"/>
      <c r="T820" s="28"/>
      <c r="U820" s="28"/>
    </row>
    <row r="821" spans="19:21" x14ac:dyDescent="0.2">
      <c r="S821" s="27"/>
      <c r="T821" s="28"/>
      <c r="U821" s="28"/>
    </row>
    <row r="822" spans="19:21" x14ac:dyDescent="0.2">
      <c r="S822" s="27"/>
      <c r="T822" s="28"/>
      <c r="U822" s="28"/>
    </row>
    <row r="823" spans="19:21" x14ac:dyDescent="0.2">
      <c r="S823" s="27"/>
      <c r="T823" s="28"/>
      <c r="U823" s="28"/>
    </row>
    <row r="824" spans="19:21" x14ac:dyDescent="0.2">
      <c r="S824" s="27"/>
      <c r="T824" s="28"/>
      <c r="U824" s="28"/>
    </row>
    <row r="825" spans="19:21" x14ac:dyDescent="0.2">
      <c r="S825" s="27"/>
      <c r="T825" s="28"/>
      <c r="U825" s="28"/>
    </row>
    <row r="826" spans="19:21" x14ac:dyDescent="0.2">
      <c r="S826" s="27"/>
      <c r="T826" s="28"/>
      <c r="U826" s="28"/>
    </row>
    <row r="827" spans="19:21" x14ac:dyDescent="0.2">
      <c r="S827" s="27"/>
      <c r="T827" s="28"/>
      <c r="U827" s="28"/>
    </row>
    <row r="828" spans="19:21" x14ac:dyDescent="0.2">
      <c r="S828" s="27"/>
      <c r="T828" s="28"/>
      <c r="U828" s="28"/>
    </row>
    <row r="829" spans="19:21" x14ac:dyDescent="0.2">
      <c r="S829" s="27"/>
      <c r="T829" s="28"/>
      <c r="U829" s="28"/>
    </row>
    <row r="830" spans="19:21" x14ac:dyDescent="0.2">
      <c r="S830" s="27"/>
      <c r="T830" s="28"/>
      <c r="U830" s="28"/>
    </row>
    <row r="831" spans="19:21" x14ac:dyDescent="0.2">
      <c r="S831" s="27"/>
      <c r="T831" s="28"/>
      <c r="U831" s="28"/>
    </row>
    <row r="832" spans="19:21" x14ac:dyDescent="0.2">
      <c r="S832" s="27"/>
      <c r="T832" s="28"/>
      <c r="U832" s="28"/>
    </row>
    <row r="833" spans="19:21" x14ac:dyDescent="0.2">
      <c r="S833" s="27"/>
      <c r="T833" s="28"/>
      <c r="U833" s="28"/>
    </row>
    <row r="834" spans="19:21" x14ac:dyDescent="0.2">
      <c r="S834" s="27"/>
      <c r="T834" s="28"/>
      <c r="U834" s="28"/>
    </row>
    <row r="835" spans="19:21" x14ac:dyDescent="0.2">
      <c r="S835" s="27"/>
      <c r="T835" s="28"/>
      <c r="U835" s="28"/>
    </row>
    <row r="836" spans="19:21" x14ac:dyDescent="0.2">
      <c r="S836" s="27"/>
      <c r="T836" s="28"/>
      <c r="U836" s="28"/>
    </row>
    <row r="837" spans="19:21" x14ac:dyDescent="0.2">
      <c r="S837" s="27"/>
      <c r="T837" s="28"/>
      <c r="U837" s="28"/>
    </row>
    <row r="838" spans="19:21" x14ac:dyDescent="0.2">
      <c r="S838" s="27"/>
      <c r="T838" s="28"/>
      <c r="U838" s="28"/>
    </row>
    <row r="839" spans="19:21" x14ac:dyDescent="0.2">
      <c r="S839" s="27"/>
      <c r="T839" s="28"/>
      <c r="U839" s="28"/>
    </row>
    <row r="840" spans="19:21" x14ac:dyDescent="0.2">
      <c r="S840" s="27"/>
      <c r="T840" s="28"/>
      <c r="U840" s="28"/>
    </row>
    <row r="841" spans="19:21" x14ac:dyDescent="0.2">
      <c r="S841" s="27"/>
      <c r="T841" s="28"/>
      <c r="U841" s="28"/>
    </row>
    <row r="842" spans="19:21" x14ac:dyDescent="0.2">
      <c r="S842" s="27"/>
      <c r="T842" s="28"/>
      <c r="U842" s="28"/>
    </row>
    <row r="843" spans="19:21" x14ac:dyDescent="0.2">
      <c r="S843" s="27"/>
      <c r="T843" s="28"/>
      <c r="U843" s="28"/>
    </row>
    <row r="844" spans="19:21" x14ac:dyDescent="0.2">
      <c r="S844" s="27"/>
      <c r="T844" s="28"/>
      <c r="U844" s="28"/>
    </row>
    <row r="845" spans="19:21" x14ac:dyDescent="0.2">
      <c r="S845" s="27"/>
      <c r="T845" s="28"/>
      <c r="U845" s="28"/>
    </row>
    <row r="846" spans="19:21" x14ac:dyDescent="0.2">
      <c r="S846" s="27"/>
      <c r="T846" s="28"/>
      <c r="U846" s="28"/>
    </row>
    <row r="847" spans="19:21" x14ac:dyDescent="0.2">
      <c r="S847" s="27"/>
      <c r="T847" s="28"/>
      <c r="U847" s="28"/>
    </row>
    <row r="848" spans="19:21" x14ac:dyDescent="0.2">
      <c r="S848" s="27"/>
      <c r="T848" s="28"/>
      <c r="U848" s="28"/>
    </row>
    <row r="849" spans="19:21" x14ac:dyDescent="0.2">
      <c r="S849" s="27"/>
      <c r="T849" s="28"/>
      <c r="U849" s="28"/>
    </row>
    <row r="850" spans="19:21" x14ac:dyDescent="0.2">
      <c r="S850" s="27"/>
      <c r="T850" s="28"/>
      <c r="U850" s="28"/>
    </row>
    <row r="851" spans="19:21" x14ac:dyDescent="0.2">
      <c r="S851" s="27"/>
      <c r="T851" s="28"/>
      <c r="U851" s="28"/>
    </row>
    <row r="852" spans="19:21" x14ac:dyDescent="0.2">
      <c r="S852" s="27"/>
      <c r="T852" s="28"/>
      <c r="U852" s="28"/>
    </row>
    <row r="853" spans="19:21" x14ac:dyDescent="0.2">
      <c r="S853" s="27"/>
      <c r="T853" s="28"/>
      <c r="U853" s="28"/>
    </row>
    <row r="854" spans="19:21" x14ac:dyDescent="0.2">
      <c r="S854" s="27"/>
      <c r="T854" s="28"/>
      <c r="U854" s="28"/>
    </row>
    <row r="855" spans="19:21" x14ac:dyDescent="0.2">
      <c r="S855" s="27"/>
      <c r="T855" s="28"/>
      <c r="U855" s="28"/>
    </row>
    <row r="856" spans="19:21" x14ac:dyDescent="0.2">
      <c r="S856" s="27"/>
      <c r="T856" s="28"/>
      <c r="U856" s="28"/>
    </row>
    <row r="857" spans="19:21" x14ac:dyDescent="0.2">
      <c r="S857" s="27"/>
      <c r="T857" s="28"/>
      <c r="U857" s="28"/>
    </row>
    <row r="858" spans="19:21" x14ac:dyDescent="0.2">
      <c r="S858" s="27"/>
      <c r="T858" s="28"/>
      <c r="U858" s="28"/>
    </row>
    <row r="859" spans="19:21" x14ac:dyDescent="0.2">
      <c r="S859" s="27"/>
      <c r="T859" s="28"/>
      <c r="U859" s="28"/>
    </row>
    <row r="860" spans="19:21" x14ac:dyDescent="0.2">
      <c r="S860" s="27"/>
      <c r="T860" s="28"/>
      <c r="U860" s="28"/>
    </row>
    <row r="861" spans="19:21" x14ac:dyDescent="0.2">
      <c r="S861" s="27"/>
      <c r="T861" s="28"/>
      <c r="U861" s="28"/>
    </row>
    <row r="862" spans="19:21" x14ac:dyDescent="0.2">
      <c r="S862" s="27"/>
      <c r="T862" s="28"/>
      <c r="U862" s="28"/>
    </row>
    <row r="863" spans="19:21" x14ac:dyDescent="0.2">
      <c r="S863" s="27"/>
      <c r="T863" s="28"/>
      <c r="U863" s="28"/>
    </row>
    <row r="864" spans="19:21" x14ac:dyDescent="0.2">
      <c r="S864" s="27"/>
      <c r="T864" s="28"/>
      <c r="U864" s="28"/>
    </row>
    <row r="865" spans="19:21" x14ac:dyDescent="0.2">
      <c r="S865" s="27"/>
      <c r="T865" s="28"/>
      <c r="U865" s="28"/>
    </row>
    <row r="866" spans="19:21" x14ac:dyDescent="0.2">
      <c r="S866" s="27"/>
      <c r="T866" s="28"/>
      <c r="U866" s="28"/>
    </row>
    <row r="867" spans="19:21" x14ac:dyDescent="0.2">
      <c r="S867" s="27"/>
      <c r="T867" s="28"/>
      <c r="U867" s="28"/>
    </row>
    <row r="868" spans="19:21" x14ac:dyDescent="0.2">
      <c r="S868" s="27"/>
      <c r="T868" s="28"/>
      <c r="U868" s="28"/>
    </row>
    <row r="869" spans="19:21" x14ac:dyDescent="0.2">
      <c r="S869" s="27"/>
      <c r="T869" s="28"/>
      <c r="U869" s="28"/>
    </row>
    <row r="870" spans="19:21" x14ac:dyDescent="0.2">
      <c r="S870" s="27"/>
      <c r="T870" s="28"/>
      <c r="U870" s="28"/>
    </row>
    <row r="871" spans="19:21" x14ac:dyDescent="0.2">
      <c r="S871" s="27"/>
      <c r="T871" s="28"/>
      <c r="U871" s="28"/>
    </row>
    <row r="872" spans="19:21" x14ac:dyDescent="0.2">
      <c r="S872" s="27"/>
      <c r="T872" s="28"/>
      <c r="U872" s="28"/>
    </row>
    <row r="873" spans="19:21" x14ac:dyDescent="0.2">
      <c r="S873" s="27"/>
      <c r="T873" s="28"/>
      <c r="U873" s="28"/>
    </row>
    <row r="874" spans="19:21" x14ac:dyDescent="0.2">
      <c r="S874" s="27"/>
      <c r="T874" s="28"/>
      <c r="U874" s="28"/>
    </row>
    <row r="875" spans="19:21" x14ac:dyDescent="0.2">
      <c r="S875" s="27"/>
      <c r="T875" s="28"/>
      <c r="U875" s="28"/>
    </row>
    <row r="876" spans="19:21" x14ac:dyDescent="0.2">
      <c r="S876" s="27"/>
      <c r="T876" s="28"/>
      <c r="U876" s="28"/>
    </row>
    <row r="877" spans="19:21" x14ac:dyDescent="0.2">
      <c r="S877" s="27"/>
      <c r="T877" s="28"/>
      <c r="U877" s="28"/>
    </row>
    <row r="878" spans="19:21" x14ac:dyDescent="0.2">
      <c r="S878" s="27"/>
      <c r="T878" s="28"/>
      <c r="U878" s="28"/>
    </row>
    <row r="879" spans="19:21" x14ac:dyDescent="0.2">
      <c r="S879" s="27"/>
      <c r="T879" s="28"/>
      <c r="U879" s="28"/>
    </row>
    <row r="880" spans="19:21" x14ac:dyDescent="0.2">
      <c r="S880" s="27"/>
      <c r="T880" s="28"/>
      <c r="U880" s="28"/>
    </row>
    <row r="881" spans="19:21" x14ac:dyDescent="0.2">
      <c r="S881" s="27"/>
      <c r="T881" s="28"/>
      <c r="U881" s="28"/>
    </row>
    <row r="882" spans="19:21" x14ac:dyDescent="0.2">
      <c r="S882" s="27"/>
      <c r="T882" s="28"/>
      <c r="U882" s="28"/>
    </row>
    <row r="883" spans="19:21" x14ac:dyDescent="0.2">
      <c r="S883" s="27"/>
      <c r="T883" s="28"/>
      <c r="U883" s="28"/>
    </row>
    <row r="884" spans="19:21" x14ac:dyDescent="0.2">
      <c r="S884" s="27"/>
      <c r="T884" s="28"/>
      <c r="U884" s="28"/>
    </row>
    <row r="885" spans="19:21" x14ac:dyDescent="0.2">
      <c r="S885" s="27"/>
      <c r="T885" s="28"/>
      <c r="U885" s="28"/>
    </row>
    <row r="886" spans="19:21" x14ac:dyDescent="0.2">
      <c r="S886" s="27"/>
      <c r="T886" s="28"/>
      <c r="U886" s="28"/>
    </row>
    <row r="887" spans="19:21" x14ac:dyDescent="0.2">
      <c r="S887" s="27"/>
      <c r="T887" s="28"/>
      <c r="U887" s="28"/>
    </row>
    <row r="888" spans="19:21" x14ac:dyDescent="0.2">
      <c r="S888" s="27"/>
      <c r="T888" s="28"/>
      <c r="U888" s="28"/>
    </row>
    <row r="889" spans="19:21" x14ac:dyDescent="0.2">
      <c r="S889" s="27"/>
      <c r="T889" s="28"/>
      <c r="U889" s="28"/>
    </row>
    <row r="890" spans="19:21" x14ac:dyDescent="0.2">
      <c r="S890" s="27"/>
      <c r="T890" s="28"/>
      <c r="U890" s="28"/>
    </row>
    <row r="891" spans="19:21" x14ac:dyDescent="0.2">
      <c r="S891" s="27"/>
      <c r="T891" s="28"/>
      <c r="U891" s="28"/>
    </row>
    <row r="892" spans="19:21" x14ac:dyDescent="0.2">
      <c r="S892" s="27"/>
      <c r="T892" s="28"/>
      <c r="U892" s="28"/>
    </row>
    <row r="893" spans="19:21" x14ac:dyDescent="0.2">
      <c r="S893" s="27"/>
      <c r="T893" s="28"/>
      <c r="U893" s="28"/>
    </row>
    <row r="894" spans="19:21" x14ac:dyDescent="0.2">
      <c r="S894" s="27"/>
      <c r="T894" s="28"/>
      <c r="U894" s="28"/>
    </row>
    <row r="895" spans="19:21" x14ac:dyDescent="0.2">
      <c r="S895" s="27"/>
      <c r="T895" s="28"/>
      <c r="U895" s="28"/>
    </row>
    <row r="896" spans="19:21" x14ac:dyDescent="0.2">
      <c r="S896" s="27"/>
      <c r="T896" s="28"/>
      <c r="U896" s="28"/>
    </row>
    <row r="897" spans="19:21" x14ac:dyDescent="0.2">
      <c r="S897" s="27"/>
      <c r="T897" s="28"/>
      <c r="U897" s="28"/>
    </row>
    <row r="898" spans="19:21" x14ac:dyDescent="0.2">
      <c r="S898" s="27"/>
      <c r="T898" s="28"/>
      <c r="U898" s="28"/>
    </row>
    <row r="899" spans="19:21" x14ac:dyDescent="0.2">
      <c r="S899" s="27"/>
      <c r="T899" s="28"/>
      <c r="U899" s="28"/>
    </row>
    <row r="900" spans="19:21" x14ac:dyDescent="0.2">
      <c r="S900" s="27"/>
      <c r="T900" s="28"/>
      <c r="U900" s="28"/>
    </row>
    <row r="901" spans="19:21" x14ac:dyDescent="0.2">
      <c r="S901" s="27"/>
      <c r="T901" s="28"/>
      <c r="U901" s="28"/>
    </row>
    <row r="902" spans="19:21" x14ac:dyDescent="0.2">
      <c r="S902" s="27"/>
      <c r="T902" s="28"/>
      <c r="U902" s="28"/>
    </row>
    <row r="903" spans="19:21" x14ac:dyDescent="0.2">
      <c r="S903" s="27"/>
      <c r="T903" s="28"/>
      <c r="U903" s="28"/>
    </row>
    <row r="904" spans="19:21" x14ac:dyDescent="0.2">
      <c r="S904" s="27"/>
      <c r="T904" s="28"/>
      <c r="U904" s="28"/>
    </row>
    <row r="905" spans="19:21" x14ac:dyDescent="0.2">
      <c r="S905" s="27"/>
      <c r="T905" s="28"/>
      <c r="U905" s="28"/>
    </row>
    <row r="906" spans="19:21" x14ac:dyDescent="0.2">
      <c r="S906" s="27"/>
      <c r="T906" s="28"/>
      <c r="U906" s="28"/>
    </row>
    <row r="907" spans="19:21" x14ac:dyDescent="0.2">
      <c r="S907" s="27"/>
      <c r="T907" s="28"/>
      <c r="U907" s="28"/>
    </row>
    <row r="908" spans="19:21" x14ac:dyDescent="0.2">
      <c r="S908" s="27"/>
      <c r="T908" s="28"/>
      <c r="U908" s="28"/>
    </row>
    <row r="909" spans="19:21" x14ac:dyDescent="0.2">
      <c r="S909" s="27"/>
      <c r="T909" s="28"/>
      <c r="U909" s="28"/>
    </row>
    <row r="910" spans="19:21" x14ac:dyDescent="0.2">
      <c r="S910" s="27"/>
      <c r="T910" s="28"/>
      <c r="U910" s="28"/>
    </row>
    <row r="911" spans="19:21" x14ac:dyDescent="0.2">
      <c r="S911" s="27"/>
      <c r="T911" s="28"/>
      <c r="U911" s="28"/>
    </row>
    <row r="912" spans="19:21" x14ac:dyDescent="0.2">
      <c r="S912" s="27"/>
      <c r="T912" s="28"/>
      <c r="U912" s="28"/>
    </row>
    <row r="913" spans="19:21" x14ac:dyDescent="0.2">
      <c r="S913" s="27"/>
      <c r="T913" s="28"/>
      <c r="U913" s="28"/>
    </row>
    <row r="914" spans="19:21" x14ac:dyDescent="0.2">
      <c r="S914" s="27"/>
      <c r="T914" s="28"/>
      <c r="U914" s="28"/>
    </row>
    <row r="915" spans="19:21" x14ac:dyDescent="0.2">
      <c r="S915" s="27"/>
      <c r="T915" s="28"/>
      <c r="U915" s="28"/>
    </row>
    <row r="916" spans="19:21" x14ac:dyDescent="0.2">
      <c r="S916" s="27"/>
      <c r="T916" s="28"/>
      <c r="U916" s="28"/>
    </row>
    <row r="917" spans="19:21" x14ac:dyDescent="0.2">
      <c r="S917" s="27"/>
      <c r="T917" s="28"/>
      <c r="U917" s="28"/>
    </row>
    <row r="918" spans="19:21" x14ac:dyDescent="0.2">
      <c r="S918" s="27"/>
      <c r="T918" s="28"/>
      <c r="U918" s="28"/>
    </row>
    <row r="919" spans="19:21" x14ac:dyDescent="0.2">
      <c r="S919" s="27"/>
      <c r="T919" s="28"/>
      <c r="U919" s="28"/>
    </row>
    <row r="920" spans="19:21" x14ac:dyDescent="0.2">
      <c r="S920" s="27"/>
      <c r="T920" s="28"/>
      <c r="U920" s="28"/>
    </row>
    <row r="921" spans="19:21" x14ac:dyDescent="0.2">
      <c r="S921" s="27"/>
      <c r="T921" s="28"/>
      <c r="U921" s="28"/>
    </row>
    <row r="922" spans="19:21" x14ac:dyDescent="0.2">
      <c r="S922" s="27"/>
      <c r="T922" s="28"/>
      <c r="U922" s="28"/>
    </row>
    <row r="923" spans="19:21" x14ac:dyDescent="0.2">
      <c r="S923" s="27"/>
      <c r="T923" s="28"/>
      <c r="U923" s="28"/>
    </row>
    <row r="924" spans="19:21" x14ac:dyDescent="0.2">
      <c r="S924" s="27"/>
      <c r="T924" s="28"/>
      <c r="U924" s="28"/>
    </row>
    <row r="925" spans="19:21" x14ac:dyDescent="0.2">
      <c r="S925" s="27"/>
      <c r="T925" s="28"/>
      <c r="U925" s="28"/>
    </row>
    <row r="926" spans="19:21" x14ac:dyDescent="0.2">
      <c r="S926" s="27"/>
      <c r="T926" s="28"/>
      <c r="U926" s="28"/>
    </row>
    <row r="927" spans="19:21" x14ac:dyDescent="0.2">
      <c r="S927" s="27"/>
      <c r="T927" s="28"/>
      <c r="U927" s="28"/>
    </row>
    <row r="928" spans="19:21" x14ac:dyDescent="0.2">
      <c r="S928" s="27"/>
      <c r="T928" s="28"/>
      <c r="U928" s="28"/>
    </row>
    <row r="929" spans="19:21" x14ac:dyDescent="0.2">
      <c r="S929" s="27"/>
      <c r="T929" s="28"/>
      <c r="U929" s="28"/>
    </row>
    <row r="930" spans="19:21" x14ac:dyDescent="0.2">
      <c r="S930" s="27"/>
      <c r="T930" s="28"/>
      <c r="U930" s="28"/>
    </row>
    <row r="931" spans="19:21" x14ac:dyDescent="0.2">
      <c r="S931" s="27"/>
      <c r="T931" s="28"/>
      <c r="U931" s="28"/>
    </row>
    <row r="932" spans="19:21" x14ac:dyDescent="0.2">
      <c r="S932" s="27"/>
      <c r="T932" s="28"/>
      <c r="U932" s="28"/>
    </row>
    <row r="933" spans="19:21" x14ac:dyDescent="0.2">
      <c r="S933" s="27"/>
      <c r="T933" s="28"/>
      <c r="U933" s="28"/>
    </row>
    <row r="934" spans="19:21" x14ac:dyDescent="0.2">
      <c r="S934" s="27"/>
      <c r="T934" s="28"/>
      <c r="U934" s="28"/>
    </row>
    <row r="935" spans="19:21" x14ac:dyDescent="0.2">
      <c r="S935" s="27"/>
      <c r="T935" s="28"/>
      <c r="U935" s="28"/>
    </row>
    <row r="936" spans="19:21" x14ac:dyDescent="0.2">
      <c r="S936" s="27"/>
      <c r="T936" s="28"/>
      <c r="U936" s="28"/>
    </row>
    <row r="937" spans="19:21" x14ac:dyDescent="0.2">
      <c r="S937" s="27"/>
      <c r="T937" s="28"/>
      <c r="U937" s="28"/>
    </row>
    <row r="938" spans="19:21" x14ac:dyDescent="0.2">
      <c r="S938" s="27"/>
      <c r="T938" s="28"/>
      <c r="U938" s="28"/>
    </row>
    <row r="939" spans="19:21" x14ac:dyDescent="0.2">
      <c r="S939" s="27"/>
      <c r="T939" s="28"/>
      <c r="U939" s="28"/>
    </row>
    <row r="940" spans="19:21" x14ac:dyDescent="0.2">
      <c r="S940" s="27"/>
      <c r="T940" s="28"/>
      <c r="U940" s="28"/>
    </row>
    <row r="941" spans="19:21" x14ac:dyDescent="0.2">
      <c r="S941" s="27"/>
      <c r="T941" s="28"/>
      <c r="U941" s="28"/>
    </row>
    <row r="942" spans="19:21" x14ac:dyDescent="0.2">
      <c r="S942" s="27"/>
      <c r="T942" s="28"/>
      <c r="U942" s="28"/>
    </row>
    <row r="943" spans="19:21" x14ac:dyDescent="0.2">
      <c r="S943" s="27"/>
      <c r="T943" s="28"/>
      <c r="U943" s="28"/>
    </row>
    <row r="944" spans="19:21" x14ac:dyDescent="0.2">
      <c r="S944" s="27"/>
      <c r="T944" s="28"/>
      <c r="U944" s="28"/>
    </row>
    <row r="945" spans="19:21" x14ac:dyDescent="0.2">
      <c r="S945" s="27"/>
      <c r="T945" s="28"/>
      <c r="U945" s="28"/>
    </row>
    <row r="946" spans="19:21" x14ac:dyDescent="0.2">
      <c r="S946" s="27"/>
      <c r="T946" s="28"/>
      <c r="U946" s="28"/>
    </row>
    <row r="947" spans="19:21" x14ac:dyDescent="0.2">
      <c r="S947" s="27"/>
      <c r="T947" s="28"/>
      <c r="U947" s="28"/>
    </row>
    <row r="948" spans="19:21" x14ac:dyDescent="0.2">
      <c r="S948" s="27"/>
      <c r="T948" s="28"/>
      <c r="U948" s="28"/>
    </row>
    <row r="949" spans="19:21" x14ac:dyDescent="0.2">
      <c r="S949" s="27"/>
      <c r="T949" s="28"/>
      <c r="U949" s="28"/>
    </row>
    <row r="950" spans="19:21" x14ac:dyDescent="0.2">
      <c r="S950" s="27"/>
      <c r="T950" s="28"/>
      <c r="U950" s="28"/>
    </row>
    <row r="951" spans="19:21" x14ac:dyDescent="0.2">
      <c r="S951" s="27"/>
      <c r="T951" s="28"/>
      <c r="U951" s="28"/>
    </row>
    <row r="952" spans="19:21" x14ac:dyDescent="0.2">
      <c r="S952" s="27"/>
      <c r="T952" s="28"/>
      <c r="U952" s="28"/>
    </row>
    <row r="953" spans="19:21" x14ac:dyDescent="0.2">
      <c r="S953" s="27"/>
      <c r="T953" s="28"/>
      <c r="U953" s="28"/>
    </row>
    <row r="954" spans="19:21" x14ac:dyDescent="0.2">
      <c r="S954" s="27"/>
      <c r="T954" s="28"/>
      <c r="U954" s="28"/>
    </row>
    <row r="955" spans="19:21" x14ac:dyDescent="0.2">
      <c r="S955" s="27"/>
      <c r="T955" s="28"/>
      <c r="U955" s="28"/>
    </row>
    <row r="956" spans="19:21" x14ac:dyDescent="0.2">
      <c r="S956" s="27"/>
      <c r="T956" s="28"/>
      <c r="U956" s="28"/>
    </row>
    <row r="957" spans="19:21" x14ac:dyDescent="0.2">
      <c r="S957" s="27"/>
      <c r="T957" s="28"/>
      <c r="U957" s="28"/>
    </row>
    <row r="958" spans="19:21" x14ac:dyDescent="0.2">
      <c r="S958" s="27"/>
      <c r="T958" s="28"/>
      <c r="U958" s="28"/>
    </row>
    <row r="959" spans="19:21" x14ac:dyDescent="0.2">
      <c r="S959" s="27"/>
      <c r="T959" s="28"/>
      <c r="U959" s="28"/>
    </row>
    <row r="960" spans="19:21" x14ac:dyDescent="0.2">
      <c r="S960" s="27"/>
      <c r="T960" s="28"/>
      <c r="U960" s="28"/>
    </row>
    <row r="961" spans="19:21" x14ac:dyDescent="0.2">
      <c r="S961" s="27"/>
      <c r="T961" s="28"/>
      <c r="U961" s="28"/>
    </row>
    <row r="962" spans="19:21" x14ac:dyDescent="0.2">
      <c r="S962" s="27"/>
      <c r="T962" s="28"/>
      <c r="U962" s="28"/>
    </row>
    <row r="963" spans="19:21" x14ac:dyDescent="0.2">
      <c r="S963" s="27"/>
      <c r="T963" s="28"/>
      <c r="U963" s="28"/>
    </row>
    <row r="964" spans="19:21" x14ac:dyDescent="0.2">
      <c r="S964" s="27"/>
      <c r="T964" s="28"/>
      <c r="U964" s="28"/>
    </row>
    <row r="965" spans="19:21" x14ac:dyDescent="0.2">
      <c r="S965" s="27"/>
      <c r="T965" s="28"/>
      <c r="U965" s="28"/>
    </row>
    <row r="966" spans="19:21" x14ac:dyDescent="0.2">
      <c r="S966" s="27"/>
      <c r="T966" s="28"/>
      <c r="U966" s="28"/>
    </row>
    <row r="967" spans="19:21" x14ac:dyDescent="0.2">
      <c r="S967" s="27"/>
      <c r="T967" s="28"/>
      <c r="U967" s="28"/>
    </row>
    <row r="968" spans="19:21" x14ac:dyDescent="0.2">
      <c r="S968" s="27"/>
      <c r="T968" s="28"/>
      <c r="U968" s="28"/>
    </row>
    <row r="969" spans="19:21" x14ac:dyDescent="0.2">
      <c r="S969" s="27"/>
      <c r="T969" s="28"/>
      <c r="U969" s="28"/>
    </row>
    <row r="970" spans="19:21" x14ac:dyDescent="0.2">
      <c r="S970" s="27"/>
      <c r="T970" s="28"/>
      <c r="U970" s="28"/>
    </row>
    <row r="971" spans="19:21" x14ac:dyDescent="0.2">
      <c r="S971" s="27"/>
      <c r="T971" s="28"/>
      <c r="U971" s="28"/>
    </row>
    <row r="972" spans="19:21" x14ac:dyDescent="0.2">
      <c r="S972" s="27"/>
      <c r="T972" s="28"/>
      <c r="U972" s="28"/>
    </row>
    <row r="973" spans="19:21" x14ac:dyDescent="0.2">
      <c r="S973" s="27"/>
      <c r="T973" s="28"/>
      <c r="U973" s="28"/>
    </row>
    <row r="974" spans="19:21" x14ac:dyDescent="0.2">
      <c r="S974" s="27"/>
      <c r="T974" s="28"/>
      <c r="U974" s="28"/>
    </row>
    <row r="975" spans="19:21" x14ac:dyDescent="0.2">
      <c r="S975" s="27"/>
      <c r="T975" s="28"/>
      <c r="U975" s="28"/>
    </row>
    <row r="976" spans="19:21" x14ac:dyDescent="0.2">
      <c r="S976" s="27"/>
      <c r="T976" s="28"/>
      <c r="U976" s="28"/>
    </row>
    <row r="977" spans="19:21" x14ac:dyDescent="0.2">
      <c r="S977" s="27"/>
      <c r="T977" s="28"/>
      <c r="U977" s="28"/>
    </row>
    <row r="978" spans="19:21" x14ac:dyDescent="0.2">
      <c r="S978" s="27"/>
      <c r="T978" s="28"/>
      <c r="U978" s="28"/>
    </row>
    <row r="979" spans="19:21" x14ac:dyDescent="0.2">
      <c r="S979" s="27"/>
      <c r="T979" s="28"/>
      <c r="U979" s="28"/>
    </row>
    <row r="980" spans="19:21" x14ac:dyDescent="0.2">
      <c r="S980" s="27"/>
      <c r="T980" s="28"/>
      <c r="U980" s="28"/>
    </row>
    <row r="981" spans="19:21" x14ac:dyDescent="0.2">
      <c r="S981" s="27"/>
      <c r="T981" s="28"/>
      <c r="U981" s="28"/>
    </row>
    <row r="982" spans="19:21" x14ac:dyDescent="0.2">
      <c r="S982" s="27"/>
      <c r="T982" s="28"/>
      <c r="U982" s="28"/>
    </row>
    <row r="983" spans="19:21" x14ac:dyDescent="0.2">
      <c r="S983" s="27"/>
      <c r="T983" s="28"/>
      <c r="U983" s="28"/>
    </row>
    <row r="984" spans="19:21" x14ac:dyDescent="0.2">
      <c r="S984" s="27"/>
      <c r="T984" s="28"/>
      <c r="U984" s="28"/>
    </row>
    <row r="985" spans="19:21" x14ac:dyDescent="0.2">
      <c r="S985" s="27"/>
      <c r="T985" s="28"/>
      <c r="U985" s="28"/>
    </row>
    <row r="986" spans="19:21" x14ac:dyDescent="0.2">
      <c r="S986" s="27"/>
      <c r="T986" s="28"/>
      <c r="U986" s="28"/>
    </row>
    <row r="987" spans="19:21" x14ac:dyDescent="0.2">
      <c r="S987" s="27"/>
      <c r="T987" s="28"/>
      <c r="U987" s="28"/>
    </row>
    <row r="988" spans="19:21" x14ac:dyDescent="0.2">
      <c r="S988" s="27"/>
      <c r="T988" s="28"/>
      <c r="U988" s="28"/>
    </row>
    <row r="989" spans="19:21" x14ac:dyDescent="0.2">
      <c r="S989" s="27"/>
      <c r="T989" s="28"/>
      <c r="U989" s="28"/>
    </row>
    <row r="990" spans="19:21" x14ac:dyDescent="0.2">
      <c r="S990" s="27"/>
      <c r="T990" s="28"/>
      <c r="U990" s="28"/>
    </row>
    <row r="991" spans="19:21" x14ac:dyDescent="0.2">
      <c r="S991" s="27"/>
      <c r="T991" s="28"/>
      <c r="U991" s="28"/>
    </row>
    <row r="992" spans="19:21" x14ac:dyDescent="0.2">
      <c r="S992" s="27"/>
      <c r="T992" s="28"/>
      <c r="U992" s="28"/>
    </row>
    <row r="993" spans="19:21" x14ac:dyDescent="0.2">
      <c r="S993" s="27"/>
      <c r="T993" s="28"/>
      <c r="U993" s="28"/>
    </row>
    <row r="994" spans="19:21" x14ac:dyDescent="0.2">
      <c r="S994" s="27"/>
      <c r="T994" s="28"/>
      <c r="U994" s="28"/>
    </row>
    <row r="995" spans="19:21" x14ac:dyDescent="0.2">
      <c r="S995" s="27"/>
      <c r="T995" s="28"/>
      <c r="U995" s="28"/>
    </row>
    <row r="996" spans="19:21" x14ac:dyDescent="0.2">
      <c r="S996" s="27"/>
      <c r="T996" s="28"/>
      <c r="U996" s="28"/>
    </row>
    <row r="997" spans="19:21" x14ac:dyDescent="0.2">
      <c r="S997" s="27"/>
      <c r="T997" s="28"/>
      <c r="U997" s="28"/>
    </row>
    <row r="998" spans="19:21" x14ac:dyDescent="0.2">
      <c r="S998" s="27"/>
      <c r="T998" s="28"/>
      <c r="U998" s="28"/>
    </row>
    <row r="999" spans="19:21" x14ac:dyDescent="0.2">
      <c r="S999" s="27"/>
      <c r="T999" s="28"/>
      <c r="U999" s="28"/>
    </row>
    <row r="1000" spans="19:21" x14ac:dyDescent="0.2">
      <c r="S1000" s="27"/>
      <c r="T1000" s="28"/>
      <c r="U1000" s="28"/>
    </row>
    <row r="1001" spans="19:21" x14ac:dyDescent="0.2">
      <c r="S1001" s="27"/>
      <c r="T1001" s="28"/>
      <c r="U1001" s="28"/>
    </row>
    <row r="1002" spans="19:21" x14ac:dyDescent="0.2">
      <c r="S1002" s="27"/>
      <c r="T1002" s="28"/>
      <c r="U1002" s="28"/>
    </row>
    <row r="1003" spans="19:21" x14ac:dyDescent="0.2">
      <c r="S1003" s="27"/>
      <c r="T1003" s="28"/>
      <c r="U1003" s="28"/>
    </row>
    <row r="1004" spans="19:21" x14ac:dyDescent="0.2">
      <c r="S1004" s="27"/>
      <c r="T1004" s="28"/>
      <c r="U1004" s="28"/>
    </row>
    <row r="1005" spans="19:21" x14ac:dyDescent="0.2">
      <c r="S1005" s="27"/>
      <c r="T1005" s="28"/>
      <c r="U1005" s="28"/>
    </row>
    <row r="1006" spans="19:21" x14ac:dyDescent="0.2">
      <c r="S1006" s="27"/>
      <c r="T1006" s="28"/>
      <c r="U1006" s="28"/>
    </row>
    <row r="1007" spans="19:21" x14ac:dyDescent="0.2">
      <c r="S1007" s="27"/>
      <c r="T1007" s="28"/>
      <c r="U1007" s="28"/>
    </row>
    <row r="1008" spans="19:21" x14ac:dyDescent="0.2">
      <c r="S1008" s="27"/>
      <c r="T1008" s="28"/>
      <c r="U1008" s="28"/>
    </row>
    <row r="1009" spans="19:21" x14ac:dyDescent="0.2">
      <c r="S1009" s="27"/>
      <c r="T1009" s="28"/>
      <c r="U1009" s="28"/>
    </row>
    <row r="1010" spans="19:21" x14ac:dyDescent="0.2">
      <c r="S1010" s="27"/>
      <c r="T1010" s="28"/>
      <c r="U1010" s="28"/>
    </row>
    <row r="1011" spans="19:21" x14ac:dyDescent="0.2">
      <c r="S1011" s="27"/>
      <c r="T1011" s="28"/>
      <c r="U1011" s="28"/>
    </row>
    <row r="1012" spans="19:21" x14ac:dyDescent="0.2">
      <c r="S1012" s="27"/>
      <c r="T1012" s="28"/>
      <c r="U1012" s="28"/>
    </row>
    <row r="1013" spans="19:21" x14ac:dyDescent="0.2">
      <c r="S1013" s="27"/>
      <c r="T1013" s="28"/>
      <c r="U1013" s="28"/>
    </row>
    <row r="1014" spans="19:21" x14ac:dyDescent="0.2">
      <c r="S1014" s="27"/>
      <c r="T1014" s="28"/>
      <c r="U1014" s="28"/>
    </row>
    <row r="1015" spans="19:21" x14ac:dyDescent="0.2">
      <c r="S1015" s="27"/>
      <c r="T1015" s="28"/>
      <c r="U1015" s="28"/>
    </row>
    <row r="1016" spans="19:21" x14ac:dyDescent="0.2">
      <c r="S1016" s="27"/>
      <c r="T1016" s="28"/>
      <c r="U1016" s="28"/>
    </row>
    <row r="1017" spans="19:21" x14ac:dyDescent="0.2">
      <c r="S1017" s="27"/>
      <c r="T1017" s="28"/>
      <c r="U1017" s="28"/>
    </row>
    <row r="1018" spans="19:21" x14ac:dyDescent="0.2">
      <c r="S1018" s="27"/>
      <c r="T1018" s="28"/>
      <c r="U1018" s="28"/>
    </row>
    <row r="1019" spans="19:21" x14ac:dyDescent="0.2">
      <c r="S1019" s="27"/>
      <c r="T1019" s="28"/>
      <c r="U1019" s="28"/>
    </row>
    <row r="1020" spans="19:21" x14ac:dyDescent="0.2">
      <c r="S1020" s="27"/>
      <c r="T1020" s="28"/>
      <c r="U1020" s="28"/>
    </row>
    <row r="1021" spans="19:21" x14ac:dyDescent="0.2">
      <c r="S1021" s="27"/>
      <c r="T1021" s="28"/>
      <c r="U1021" s="28"/>
    </row>
    <row r="1022" spans="19:21" x14ac:dyDescent="0.2">
      <c r="S1022" s="27"/>
      <c r="T1022" s="28"/>
      <c r="U1022" s="28"/>
    </row>
    <row r="1023" spans="19:21" x14ac:dyDescent="0.2">
      <c r="S1023" s="27"/>
      <c r="T1023" s="28"/>
      <c r="U1023" s="28"/>
    </row>
    <row r="1024" spans="19:21" x14ac:dyDescent="0.2">
      <c r="S1024" s="27"/>
      <c r="T1024" s="28"/>
      <c r="U1024" s="28"/>
    </row>
    <row r="1025" spans="19:21" x14ac:dyDescent="0.2">
      <c r="S1025" s="27"/>
      <c r="T1025" s="28"/>
      <c r="U1025" s="28"/>
    </row>
    <row r="1026" spans="19:21" x14ac:dyDescent="0.2">
      <c r="S1026" s="27"/>
      <c r="T1026" s="28"/>
      <c r="U1026" s="28"/>
    </row>
    <row r="1027" spans="19:21" x14ac:dyDescent="0.2">
      <c r="S1027" s="27"/>
      <c r="T1027" s="28"/>
      <c r="U1027" s="28"/>
    </row>
    <row r="1028" spans="19:21" x14ac:dyDescent="0.2">
      <c r="S1028" s="27"/>
      <c r="T1028" s="28"/>
      <c r="U1028" s="28"/>
    </row>
    <row r="1029" spans="19:21" x14ac:dyDescent="0.2">
      <c r="S1029" s="27"/>
      <c r="T1029" s="28"/>
      <c r="U1029" s="28"/>
    </row>
    <row r="1030" spans="19:21" x14ac:dyDescent="0.2">
      <c r="S1030" s="27"/>
      <c r="T1030" s="28"/>
      <c r="U1030" s="28"/>
    </row>
    <row r="1031" spans="19:21" x14ac:dyDescent="0.2">
      <c r="S1031" s="27"/>
      <c r="T1031" s="28"/>
      <c r="U1031" s="28"/>
    </row>
    <row r="1032" spans="19:21" x14ac:dyDescent="0.2">
      <c r="S1032" s="27"/>
      <c r="T1032" s="28"/>
      <c r="U1032" s="28"/>
    </row>
    <row r="1033" spans="19:21" x14ac:dyDescent="0.2">
      <c r="S1033" s="27"/>
      <c r="T1033" s="28"/>
      <c r="U1033" s="28"/>
    </row>
    <row r="1034" spans="19:21" x14ac:dyDescent="0.2">
      <c r="S1034" s="27"/>
      <c r="T1034" s="28"/>
      <c r="U1034" s="28"/>
    </row>
    <row r="1035" spans="19:21" x14ac:dyDescent="0.2">
      <c r="S1035" s="27"/>
      <c r="T1035" s="28"/>
      <c r="U1035" s="28"/>
    </row>
    <row r="1036" spans="19:21" x14ac:dyDescent="0.2">
      <c r="S1036" s="27"/>
      <c r="T1036" s="28"/>
      <c r="U1036" s="28"/>
    </row>
    <row r="1037" spans="19:21" x14ac:dyDescent="0.2">
      <c r="S1037" s="27"/>
      <c r="T1037" s="28"/>
      <c r="U1037" s="28"/>
    </row>
    <row r="1038" spans="19:21" x14ac:dyDescent="0.2">
      <c r="S1038" s="27"/>
      <c r="T1038" s="28"/>
      <c r="U1038" s="28"/>
    </row>
    <row r="1039" spans="19:21" x14ac:dyDescent="0.2">
      <c r="S1039" s="27"/>
      <c r="T1039" s="28"/>
      <c r="U1039" s="28"/>
    </row>
    <row r="1040" spans="19:21" x14ac:dyDescent="0.2">
      <c r="S1040" s="27"/>
      <c r="T1040" s="28"/>
      <c r="U1040" s="28"/>
    </row>
    <row r="1041" spans="19:21" x14ac:dyDescent="0.2">
      <c r="S1041" s="27"/>
      <c r="T1041" s="28"/>
      <c r="U1041" s="28"/>
    </row>
    <row r="1042" spans="19:21" x14ac:dyDescent="0.2">
      <c r="S1042" s="27"/>
      <c r="T1042" s="28"/>
      <c r="U1042" s="28"/>
    </row>
    <row r="1043" spans="19:21" x14ac:dyDescent="0.2">
      <c r="S1043" s="27"/>
      <c r="T1043" s="28"/>
      <c r="U1043" s="28"/>
    </row>
    <row r="1044" spans="19:21" x14ac:dyDescent="0.2">
      <c r="S1044" s="27"/>
      <c r="T1044" s="28"/>
      <c r="U1044" s="28"/>
    </row>
    <row r="1045" spans="19:21" x14ac:dyDescent="0.2">
      <c r="S1045" s="27"/>
      <c r="T1045" s="28"/>
      <c r="U1045" s="28"/>
    </row>
    <row r="1046" spans="19:21" x14ac:dyDescent="0.2">
      <c r="S1046" s="27"/>
      <c r="T1046" s="28"/>
      <c r="U1046" s="28"/>
    </row>
    <row r="1047" spans="19:21" x14ac:dyDescent="0.2">
      <c r="S1047" s="27"/>
      <c r="T1047" s="28"/>
      <c r="U1047" s="28"/>
    </row>
    <row r="1048" spans="19:21" x14ac:dyDescent="0.2">
      <c r="S1048" s="27"/>
      <c r="T1048" s="28"/>
      <c r="U1048" s="28"/>
    </row>
    <row r="1049" spans="19:21" x14ac:dyDescent="0.2">
      <c r="S1049" s="27"/>
      <c r="T1049" s="28"/>
      <c r="U1049" s="28"/>
    </row>
    <row r="1050" spans="19:21" x14ac:dyDescent="0.2">
      <c r="S1050" s="27"/>
      <c r="T1050" s="28"/>
      <c r="U1050" s="28"/>
    </row>
    <row r="1051" spans="19:21" x14ac:dyDescent="0.2">
      <c r="S1051" s="27"/>
      <c r="T1051" s="28"/>
      <c r="U1051" s="28"/>
    </row>
    <row r="1052" spans="19:21" x14ac:dyDescent="0.2">
      <c r="S1052" s="27"/>
      <c r="T1052" s="28"/>
      <c r="U1052" s="28"/>
    </row>
    <row r="1053" spans="19:21" x14ac:dyDescent="0.2">
      <c r="S1053" s="27"/>
      <c r="T1053" s="28"/>
      <c r="U1053" s="28"/>
    </row>
    <row r="1054" spans="19:21" x14ac:dyDescent="0.2">
      <c r="S1054" s="27"/>
      <c r="T1054" s="28"/>
      <c r="U1054" s="28"/>
    </row>
    <row r="1055" spans="19:21" x14ac:dyDescent="0.2">
      <c r="S1055" s="27"/>
      <c r="T1055" s="28"/>
      <c r="U1055" s="28"/>
    </row>
    <row r="1056" spans="19:21" x14ac:dyDescent="0.2">
      <c r="S1056" s="27"/>
      <c r="T1056" s="28"/>
      <c r="U1056" s="28"/>
    </row>
    <row r="1057" spans="19:21" x14ac:dyDescent="0.2">
      <c r="S1057" s="27"/>
      <c r="T1057" s="28"/>
      <c r="U1057" s="28"/>
    </row>
    <row r="1058" spans="19:21" x14ac:dyDescent="0.2">
      <c r="S1058" s="27"/>
      <c r="T1058" s="28"/>
      <c r="U1058" s="28"/>
    </row>
    <row r="1059" spans="19:21" x14ac:dyDescent="0.2">
      <c r="S1059" s="27"/>
      <c r="T1059" s="28"/>
      <c r="U1059" s="28"/>
    </row>
    <row r="1060" spans="19:21" x14ac:dyDescent="0.2">
      <c r="S1060" s="27"/>
      <c r="T1060" s="28"/>
      <c r="U1060" s="28"/>
    </row>
    <row r="1061" spans="19:21" x14ac:dyDescent="0.2">
      <c r="S1061" s="27"/>
      <c r="T1061" s="28"/>
      <c r="U1061" s="28"/>
    </row>
    <row r="1062" spans="19:21" x14ac:dyDescent="0.2">
      <c r="S1062" s="27"/>
      <c r="T1062" s="28"/>
      <c r="U1062" s="28"/>
    </row>
    <row r="1063" spans="19:21" x14ac:dyDescent="0.2">
      <c r="S1063" s="27"/>
      <c r="T1063" s="28"/>
      <c r="U1063" s="28"/>
    </row>
    <row r="1064" spans="19:21" x14ac:dyDescent="0.2">
      <c r="S1064" s="27"/>
      <c r="T1064" s="28"/>
      <c r="U1064" s="28"/>
    </row>
    <row r="1065" spans="19:21" x14ac:dyDescent="0.2">
      <c r="S1065" s="27"/>
      <c r="T1065" s="28"/>
      <c r="U1065" s="28"/>
    </row>
    <row r="1066" spans="19:21" x14ac:dyDescent="0.2">
      <c r="S1066" s="27"/>
      <c r="T1066" s="28"/>
      <c r="U1066" s="28"/>
    </row>
    <row r="1067" spans="19:21" x14ac:dyDescent="0.2">
      <c r="S1067" s="27"/>
      <c r="T1067" s="28"/>
      <c r="U1067" s="28"/>
    </row>
    <row r="1068" spans="19:21" x14ac:dyDescent="0.2">
      <c r="S1068" s="27"/>
      <c r="T1068" s="28"/>
      <c r="U1068" s="28"/>
    </row>
    <row r="1069" spans="19:21" x14ac:dyDescent="0.2">
      <c r="S1069" s="27"/>
      <c r="T1069" s="28"/>
      <c r="U1069" s="28"/>
    </row>
    <row r="1070" spans="19:21" x14ac:dyDescent="0.2">
      <c r="S1070" s="27"/>
      <c r="T1070" s="28"/>
      <c r="U1070" s="28"/>
    </row>
    <row r="1071" spans="19:21" x14ac:dyDescent="0.2">
      <c r="S1071" s="27"/>
      <c r="T1071" s="28"/>
      <c r="U1071" s="28"/>
    </row>
    <row r="1072" spans="19:21" x14ac:dyDescent="0.2">
      <c r="S1072" s="27"/>
      <c r="T1072" s="28"/>
      <c r="U1072" s="28"/>
    </row>
    <row r="1073" spans="19:21" x14ac:dyDescent="0.2">
      <c r="S1073" s="27"/>
      <c r="T1073" s="28"/>
      <c r="U1073" s="28"/>
    </row>
    <row r="1074" spans="19:21" x14ac:dyDescent="0.2">
      <c r="S1074" s="27"/>
      <c r="T1074" s="28"/>
      <c r="U1074" s="28"/>
    </row>
    <row r="1075" spans="19:21" x14ac:dyDescent="0.2">
      <c r="S1075" s="27"/>
      <c r="T1075" s="28"/>
      <c r="U1075" s="28"/>
    </row>
    <row r="1076" spans="19:21" x14ac:dyDescent="0.2">
      <c r="S1076" s="27"/>
      <c r="T1076" s="28"/>
      <c r="U1076" s="28"/>
    </row>
    <row r="1077" spans="19:21" x14ac:dyDescent="0.2">
      <c r="S1077" s="27"/>
      <c r="T1077" s="28"/>
      <c r="U1077" s="28"/>
    </row>
    <row r="1078" spans="19:21" x14ac:dyDescent="0.2">
      <c r="S1078" s="27"/>
      <c r="T1078" s="28"/>
      <c r="U1078" s="28"/>
    </row>
    <row r="1079" spans="19:21" x14ac:dyDescent="0.2">
      <c r="S1079" s="27"/>
      <c r="T1079" s="28"/>
      <c r="U1079" s="28"/>
    </row>
    <row r="1080" spans="19:21" x14ac:dyDescent="0.2">
      <c r="S1080" s="27"/>
      <c r="T1080" s="28"/>
      <c r="U1080" s="28"/>
    </row>
    <row r="1081" spans="19:21" x14ac:dyDescent="0.2">
      <c r="S1081" s="27"/>
      <c r="T1081" s="28"/>
      <c r="U1081" s="28"/>
    </row>
    <row r="1082" spans="19:21" x14ac:dyDescent="0.2">
      <c r="S1082" s="27"/>
      <c r="T1082" s="28"/>
      <c r="U1082" s="28"/>
    </row>
    <row r="1083" spans="19:21" x14ac:dyDescent="0.2">
      <c r="S1083" s="27"/>
      <c r="T1083" s="28"/>
      <c r="U1083" s="28"/>
    </row>
    <row r="1084" spans="19:21" x14ac:dyDescent="0.2">
      <c r="S1084" s="27"/>
      <c r="T1084" s="28"/>
      <c r="U1084" s="28"/>
    </row>
    <row r="1085" spans="19:21" x14ac:dyDescent="0.2">
      <c r="S1085" s="27"/>
      <c r="T1085" s="28"/>
      <c r="U1085" s="28"/>
    </row>
    <row r="1086" spans="19:21" x14ac:dyDescent="0.2">
      <c r="S1086" s="27"/>
      <c r="T1086" s="28"/>
      <c r="U1086" s="28"/>
    </row>
    <row r="1087" spans="19:21" x14ac:dyDescent="0.2">
      <c r="S1087" s="27"/>
      <c r="T1087" s="28"/>
      <c r="U1087" s="28"/>
    </row>
    <row r="1088" spans="19:21" x14ac:dyDescent="0.2">
      <c r="S1088" s="27"/>
      <c r="T1088" s="28"/>
      <c r="U1088" s="28"/>
    </row>
    <row r="1089" spans="19:21" x14ac:dyDescent="0.2">
      <c r="S1089" s="27"/>
      <c r="T1089" s="28"/>
      <c r="U1089" s="28"/>
    </row>
    <row r="1090" spans="19:21" x14ac:dyDescent="0.2">
      <c r="S1090" s="27"/>
      <c r="T1090" s="28"/>
      <c r="U1090" s="28"/>
    </row>
    <row r="1091" spans="19:21" x14ac:dyDescent="0.2">
      <c r="S1091" s="27"/>
      <c r="T1091" s="28"/>
      <c r="U1091" s="28"/>
    </row>
    <row r="1092" spans="19:21" x14ac:dyDescent="0.2">
      <c r="S1092" s="27"/>
      <c r="T1092" s="28"/>
      <c r="U1092" s="28"/>
    </row>
    <row r="1093" spans="19:21" x14ac:dyDescent="0.2">
      <c r="S1093" s="27"/>
      <c r="T1093" s="28"/>
      <c r="U1093" s="28"/>
    </row>
    <row r="1094" spans="19:21" x14ac:dyDescent="0.2">
      <c r="S1094" s="27"/>
      <c r="T1094" s="28"/>
      <c r="U1094" s="28"/>
    </row>
    <row r="1095" spans="19:21" x14ac:dyDescent="0.2">
      <c r="S1095" s="27"/>
      <c r="T1095" s="28"/>
      <c r="U1095" s="28"/>
    </row>
    <row r="1096" spans="19:21" x14ac:dyDescent="0.2">
      <c r="S1096" s="27"/>
      <c r="T1096" s="28"/>
      <c r="U1096" s="28"/>
    </row>
    <row r="1097" spans="19:21" x14ac:dyDescent="0.2">
      <c r="S1097" s="27"/>
      <c r="T1097" s="28"/>
      <c r="U1097" s="28"/>
    </row>
    <row r="1098" spans="19:21" x14ac:dyDescent="0.2">
      <c r="S1098" s="27"/>
      <c r="T1098" s="28"/>
      <c r="U1098" s="28"/>
    </row>
    <row r="1099" spans="19:21" x14ac:dyDescent="0.2">
      <c r="S1099" s="27"/>
      <c r="T1099" s="28"/>
      <c r="U1099" s="28"/>
    </row>
    <row r="1100" spans="19:21" x14ac:dyDescent="0.2">
      <c r="S1100" s="27"/>
      <c r="T1100" s="28"/>
      <c r="U1100" s="28"/>
    </row>
    <row r="1101" spans="19:21" x14ac:dyDescent="0.2">
      <c r="S1101" s="27"/>
      <c r="T1101" s="28"/>
      <c r="U1101" s="28"/>
    </row>
    <row r="1102" spans="19:21" x14ac:dyDescent="0.2">
      <c r="S1102" s="27"/>
      <c r="T1102" s="28"/>
      <c r="U1102" s="28"/>
    </row>
    <row r="1103" spans="19:21" x14ac:dyDescent="0.2">
      <c r="S1103" s="27"/>
      <c r="T1103" s="28"/>
      <c r="U1103" s="28"/>
    </row>
    <row r="1104" spans="19:21" x14ac:dyDescent="0.2">
      <c r="S1104" s="27"/>
      <c r="T1104" s="28"/>
      <c r="U1104" s="28"/>
    </row>
    <row r="1105" spans="19:21" x14ac:dyDescent="0.2">
      <c r="S1105" s="27"/>
      <c r="T1105" s="28"/>
      <c r="U1105" s="28"/>
    </row>
    <row r="1106" spans="19:21" x14ac:dyDescent="0.2">
      <c r="S1106" s="27"/>
      <c r="T1106" s="28"/>
      <c r="U1106" s="28"/>
    </row>
    <row r="1107" spans="19:21" x14ac:dyDescent="0.2">
      <c r="S1107" s="27"/>
      <c r="T1107" s="28"/>
      <c r="U1107" s="28"/>
    </row>
    <row r="1108" spans="19:21" x14ac:dyDescent="0.2">
      <c r="S1108" s="27"/>
      <c r="T1108" s="28"/>
      <c r="U1108" s="28"/>
    </row>
    <row r="1109" spans="19:21" x14ac:dyDescent="0.2">
      <c r="S1109" s="27"/>
      <c r="T1109" s="28"/>
      <c r="U1109" s="28"/>
    </row>
    <row r="1110" spans="19:21" x14ac:dyDescent="0.2">
      <c r="S1110" s="27"/>
      <c r="T1110" s="28"/>
      <c r="U1110" s="28"/>
    </row>
    <row r="1111" spans="19:21" x14ac:dyDescent="0.2">
      <c r="S1111" s="27"/>
      <c r="T1111" s="28"/>
      <c r="U1111" s="28"/>
    </row>
    <row r="1112" spans="19:21" x14ac:dyDescent="0.2">
      <c r="S1112" s="27"/>
      <c r="T1112" s="28"/>
      <c r="U1112" s="28"/>
    </row>
    <row r="1113" spans="19:21" x14ac:dyDescent="0.2">
      <c r="S1113" s="27"/>
      <c r="T1113" s="28"/>
      <c r="U1113" s="28"/>
    </row>
    <row r="1114" spans="19:21" x14ac:dyDescent="0.2">
      <c r="S1114" s="27"/>
      <c r="T1114" s="28"/>
      <c r="U1114" s="28"/>
    </row>
    <row r="1115" spans="19:21" x14ac:dyDescent="0.2">
      <c r="S1115" s="27"/>
      <c r="T1115" s="28"/>
      <c r="U1115" s="28"/>
    </row>
    <row r="1116" spans="19:21" x14ac:dyDescent="0.2">
      <c r="S1116" s="27"/>
      <c r="T1116" s="28"/>
      <c r="U1116" s="28"/>
    </row>
    <row r="1117" spans="19:21" x14ac:dyDescent="0.2">
      <c r="S1117" s="27"/>
      <c r="T1117" s="28"/>
      <c r="U1117" s="28"/>
    </row>
    <row r="1118" spans="19:21" x14ac:dyDescent="0.2">
      <c r="S1118" s="27"/>
      <c r="T1118" s="28"/>
      <c r="U1118" s="28"/>
    </row>
    <row r="1119" spans="19:21" x14ac:dyDescent="0.2">
      <c r="S1119" s="27"/>
      <c r="T1119" s="28"/>
      <c r="U1119" s="28"/>
    </row>
    <row r="1120" spans="19:21" x14ac:dyDescent="0.2">
      <c r="S1120" s="27"/>
      <c r="T1120" s="28"/>
      <c r="U1120" s="28"/>
    </row>
    <row r="1121" spans="19:21" x14ac:dyDescent="0.2">
      <c r="S1121" s="27"/>
      <c r="T1121" s="28"/>
      <c r="U1121" s="28"/>
    </row>
    <row r="1122" spans="19:21" x14ac:dyDescent="0.2">
      <c r="S1122" s="27"/>
      <c r="T1122" s="28"/>
      <c r="U1122" s="28"/>
    </row>
    <row r="1123" spans="19:21" x14ac:dyDescent="0.2">
      <c r="S1123" s="27"/>
      <c r="T1123" s="28"/>
      <c r="U1123" s="28"/>
    </row>
    <row r="1124" spans="19:21" x14ac:dyDescent="0.2">
      <c r="S1124" s="27"/>
      <c r="T1124" s="28"/>
      <c r="U1124" s="28"/>
    </row>
    <row r="1125" spans="19:21" x14ac:dyDescent="0.2">
      <c r="S1125" s="27"/>
      <c r="T1125" s="28"/>
      <c r="U1125" s="28"/>
    </row>
    <row r="1126" spans="19:21" x14ac:dyDescent="0.2">
      <c r="S1126" s="27"/>
      <c r="T1126" s="28"/>
      <c r="U1126" s="28"/>
    </row>
    <row r="1127" spans="19:21" x14ac:dyDescent="0.2">
      <c r="S1127" s="27"/>
      <c r="T1127" s="28"/>
      <c r="U1127" s="28"/>
    </row>
    <row r="1128" spans="19:21" x14ac:dyDescent="0.2">
      <c r="S1128" s="27"/>
      <c r="T1128" s="28"/>
      <c r="U1128" s="28"/>
    </row>
    <row r="1129" spans="19:21" x14ac:dyDescent="0.2">
      <c r="S1129" s="27"/>
      <c r="T1129" s="28"/>
      <c r="U1129" s="28"/>
    </row>
    <row r="1130" spans="19:21" x14ac:dyDescent="0.2">
      <c r="S1130" s="27"/>
      <c r="T1130" s="28"/>
      <c r="U1130" s="28"/>
    </row>
    <row r="1131" spans="19:21" x14ac:dyDescent="0.2">
      <c r="S1131" s="27"/>
      <c r="T1131" s="28"/>
      <c r="U1131" s="28"/>
    </row>
    <row r="1132" spans="19:21" x14ac:dyDescent="0.2">
      <c r="S1132" s="27"/>
      <c r="T1132" s="28"/>
      <c r="U1132" s="28"/>
    </row>
    <row r="1133" spans="19:21" x14ac:dyDescent="0.2">
      <c r="S1133" s="27"/>
      <c r="T1133" s="28"/>
      <c r="U1133" s="28"/>
    </row>
    <row r="1134" spans="19:21" x14ac:dyDescent="0.2">
      <c r="S1134" s="27"/>
      <c r="T1134" s="28"/>
      <c r="U1134" s="28"/>
    </row>
    <row r="1135" spans="19:21" x14ac:dyDescent="0.2">
      <c r="S1135" s="27"/>
      <c r="T1135" s="28"/>
      <c r="U1135" s="28"/>
    </row>
    <row r="1136" spans="19:21" x14ac:dyDescent="0.2">
      <c r="S1136" s="27"/>
      <c r="T1136" s="28"/>
      <c r="U1136" s="28"/>
    </row>
    <row r="1137" spans="19:21" x14ac:dyDescent="0.2">
      <c r="S1137" s="27"/>
      <c r="T1137" s="28"/>
      <c r="U1137" s="28"/>
    </row>
    <row r="1138" spans="19:21" x14ac:dyDescent="0.2">
      <c r="S1138" s="27"/>
      <c r="T1138" s="28"/>
      <c r="U1138" s="28"/>
    </row>
    <row r="1139" spans="19:21" x14ac:dyDescent="0.2">
      <c r="S1139" s="27"/>
      <c r="T1139" s="28"/>
      <c r="U1139" s="28"/>
    </row>
    <row r="1140" spans="19:21" x14ac:dyDescent="0.2">
      <c r="S1140" s="27"/>
      <c r="T1140" s="28"/>
      <c r="U1140" s="28"/>
    </row>
    <row r="1141" spans="19:21" x14ac:dyDescent="0.2">
      <c r="S1141" s="27"/>
      <c r="T1141" s="28"/>
      <c r="U1141" s="28"/>
    </row>
    <row r="1142" spans="19:21" x14ac:dyDescent="0.2">
      <c r="S1142" s="27"/>
      <c r="T1142" s="28"/>
      <c r="U1142" s="28"/>
    </row>
    <row r="1143" spans="19:21" x14ac:dyDescent="0.2">
      <c r="S1143" s="27"/>
      <c r="T1143" s="28"/>
      <c r="U1143" s="28"/>
    </row>
    <row r="1144" spans="19:21" x14ac:dyDescent="0.2">
      <c r="S1144" s="27"/>
      <c r="T1144" s="28"/>
      <c r="U1144" s="28"/>
    </row>
    <row r="1145" spans="19:21" x14ac:dyDescent="0.2">
      <c r="S1145" s="27"/>
      <c r="T1145" s="28"/>
      <c r="U1145" s="28"/>
    </row>
    <row r="1146" spans="19:21" x14ac:dyDescent="0.2">
      <c r="S1146" s="27"/>
      <c r="T1146" s="28"/>
      <c r="U1146" s="28"/>
    </row>
    <row r="1147" spans="19:21" x14ac:dyDescent="0.2">
      <c r="S1147" s="27"/>
      <c r="T1147" s="28"/>
      <c r="U1147" s="28"/>
    </row>
    <row r="1148" spans="19:21" x14ac:dyDescent="0.2">
      <c r="S1148" s="27"/>
      <c r="T1148" s="28"/>
      <c r="U1148" s="28"/>
    </row>
    <row r="1149" spans="19:21" x14ac:dyDescent="0.2">
      <c r="S1149" s="27"/>
      <c r="T1149" s="28"/>
      <c r="U1149" s="28"/>
    </row>
    <row r="1150" spans="19:21" x14ac:dyDescent="0.2">
      <c r="S1150" s="27"/>
      <c r="T1150" s="28"/>
      <c r="U1150" s="28"/>
    </row>
    <row r="1151" spans="19:21" x14ac:dyDescent="0.2">
      <c r="S1151" s="27"/>
      <c r="T1151" s="28"/>
      <c r="U1151" s="28"/>
    </row>
    <row r="1152" spans="19:21" x14ac:dyDescent="0.2">
      <c r="S1152" s="27"/>
      <c r="T1152" s="28"/>
      <c r="U1152" s="28"/>
    </row>
    <row r="1153" spans="19:21" x14ac:dyDescent="0.2">
      <c r="S1153" s="27"/>
      <c r="T1153" s="28"/>
      <c r="U1153" s="28"/>
    </row>
    <row r="1154" spans="19:21" x14ac:dyDescent="0.2">
      <c r="S1154" s="27"/>
      <c r="T1154" s="28"/>
      <c r="U1154" s="28"/>
    </row>
    <row r="1155" spans="19:21" x14ac:dyDescent="0.2">
      <c r="S1155" s="27"/>
      <c r="T1155" s="28"/>
      <c r="U1155" s="28"/>
    </row>
    <row r="1156" spans="19:21" x14ac:dyDescent="0.2">
      <c r="S1156" s="27"/>
      <c r="T1156" s="28"/>
      <c r="U1156" s="28"/>
    </row>
    <row r="1157" spans="19:21" x14ac:dyDescent="0.2">
      <c r="S1157" s="27"/>
      <c r="T1157" s="28"/>
      <c r="U1157" s="28"/>
    </row>
    <row r="1158" spans="19:21" x14ac:dyDescent="0.2">
      <c r="S1158" s="27"/>
      <c r="T1158" s="28"/>
      <c r="U1158" s="28"/>
    </row>
    <row r="1159" spans="19:21" x14ac:dyDescent="0.2">
      <c r="S1159" s="27"/>
      <c r="T1159" s="28"/>
      <c r="U1159" s="28"/>
    </row>
    <row r="1160" spans="19:21" x14ac:dyDescent="0.2">
      <c r="S1160" s="27"/>
      <c r="T1160" s="28"/>
      <c r="U1160" s="28"/>
    </row>
    <row r="1161" spans="19:21" x14ac:dyDescent="0.2">
      <c r="S1161" s="27"/>
      <c r="T1161" s="28"/>
      <c r="U1161" s="28"/>
    </row>
    <row r="1162" spans="19:21" x14ac:dyDescent="0.2">
      <c r="S1162" s="27"/>
      <c r="T1162" s="28"/>
      <c r="U1162" s="28"/>
    </row>
    <row r="1163" spans="19:21" x14ac:dyDescent="0.2">
      <c r="S1163" s="27"/>
      <c r="T1163" s="28"/>
      <c r="U1163" s="28"/>
    </row>
    <row r="1164" spans="19:21" x14ac:dyDescent="0.2">
      <c r="S1164" s="27"/>
      <c r="T1164" s="28"/>
      <c r="U1164" s="28"/>
    </row>
    <row r="1165" spans="19:21" x14ac:dyDescent="0.2">
      <c r="S1165" s="27"/>
      <c r="T1165" s="28"/>
      <c r="U1165" s="28"/>
    </row>
    <row r="1166" spans="19:21" x14ac:dyDescent="0.2">
      <c r="S1166" s="27"/>
      <c r="T1166" s="28"/>
      <c r="U1166" s="28"/>
    </row>
    <row r="1167" spans="19:21" x14ac:dyDescent="0.2">
      <c r="S1167" s="27"/>
      <c r="T1167" s="28"/>
      <c r="U1167" s="28"/>
    </row>
    <row r="1168" spans="19:21" x14ac:dyDescent="0.2">
      <c r="S1168" s="27"/>
      <c r="T1168" s="28"/>
      <c r="U1168" s="28"/>
    </row>
    <row r="1169" spans="19:21" x14ac:dyDescent="0.2">
      <c r="S1169" s="27"/>
      <c r="T1169" s="28"/>
      <c r="U1169" s="28"/>
    </row>
    <row r="1170" spans="19:21" x14ac:dyDescent="0.2">
      <c r="S1170" s="27"/>
      <c r="T1170" s="28"/>
      <c r="U1170" s="28"/>
    </row>
    <row r="1171" spans="19:21" x14ac:dyDescent="0.2">
      <c r="S1171" s="27"/>
      <c r="T1171" s="28"/>
      <c r="U1171" s="28"/>
    </row>
    <row r="1172" spans="19:21" x14ac:dyDescent="0.2">
      <c r="S1172" s="27"/>
      <c r="T1172" s="28"/>
      <c r="U1172" s="28"/>
    </row>
    <row r="1173" spans="19:21" x14ac:dyDescent="0.2">
      <c r="S1173" s="27"/>
      <c r="T1173" s="28"/>
      <c r="U1173" s="28"/>
    </row>
    <row r="1174" spans="19:21" x14ac:dyDescent="0.2">
      <c r="S1174" s="27"/>
      <c r="T1174" s="28"/>
      <c r="U1174" s="28"/>
    </row>
    <row r="1175" spans="19:21" x14ac:dyDescent="0.2">
      <c r="S1175" s="27"/>
      <c r="T1175" s="28"/>
      <c r="U1175" s="28"/>
    </row>
    <row r="1176" spans="19:21" x14ac:dyDescent="0.2">
      <c r="S1176" s="27"/>
      <c r="T1176" s="28"/>
      <c r="U1176" s="28"/>
    </row>
    <row r="1177" spans="19:21" x14ac:dyDescent="0.2">
      <c r="S1177" s="27"/>
      <c r="T1177" s="28"/>
      <c r="U1177" s="28"/>
    </row>
    <row r="1178" spans="19:21" x14ac:dyDescent="0.2">
      <c r="S1178" s="27"/>
      <c r="T1178" s="28"/>
      <c r="U1178" s="28"/>
    </row>
    <row r="1179" spans="19:21" x14ac:dyDescent="0.2">
      <c r="S1179" s="27"/>
      <c r="T1179" s="28"/>
      <c r="U1179" s="28"/>
    </row>
    <row r="1180" spans="19:21" x14ac:dyDescent="0.2">
      <c r="S1180" s="27"/>
      <c r="T1180" s="28"/>
      <c r="U1180" s="28"/>
    </row>
    <row r="1181" spans="19:21" x14ac:dyDescent="0.2">
      <c r="S1181" s="27"/>
      <c r="T1181" s="28"/>
      <c r="U1181" s="28"/>
    </row>
    <row r="1182" spans="19:21" x14ac:dyDescent="0.2">
      <c r="S1182" s="27"/>
      <c r="T1182" s="28"/>
      <c r="U1182" s="28"/>
    </row>
    <row r="1183" spans="19:21" x14ac:dyDescent="0.2">
      <c r="S1183" s="27"/>
      <c r="T1183" s="28"/>
      <c r="U1183" s="28"/>
    </row>
    <row r="1184" spans="19:21" x14ac:dyDescent="0.2">
      <c r="S1184" s="27"/>
      <c r="T1184" s="28"/>
      <c r="U1184" s="28"/>
    </row>
    <row r="1185" spans="19:21" x14ac:dyDescent="0.2">
      <c r="S1185" s="27"/>
      <c r="T1185" s="28"/>
      <c r="U1185" s="28"/>
    </row>
    <row r="1186" spans="19:21" x14ac:dyDescent="0.2">
      <c r="S1186" s="27"/>
      <c r="T1186" s="28"/>
      <c r="U1186" s="28"/>
    </row>
    <row r="1187" spans="19:21" x14ac:dyDescent="0.2">
      <c r="S1187" s="27"/>
      <c r="T1187" s="28"/>
      <c r="U1187" s="28"/>
    </row>
    <row r="1188" spans="19:21" x14ac:dyDescent="0.2">
      <c r="S1188" s="27"/>
      <c r="T1188" s="28"/>
      <c r="U1188" s="28"/>
    </row>
    <row r="1189" spans="19:21" x14ac:dyDescent="0.2">
      <c r="S1189" s="27"/>
      <c r="T1189" s="28"/>
      <c r="U1189" s="28"/>
    </row>
    <row r="1190" spans="19:21" x14ac:dyDescent="0.2">
      <c r="S1190" s="27"/>
      <c r="T1190" s="28"/>
      <c r="U1190" s="28"/>
    </row>
    <row r="1191" spans="19:21" x14ac:dyDescent="0.2">
      <c r="S1191" s="27"/>
      <c r="T1191" s="28"/>
      <c r="U1191" s="28"/>
    </row>
    <row r="1192" spans="19:21" x14ac:dyDescent="0.2">
      <c r="S1192" s="27"/>
      <c r="T1192" s="28"/>
      <c r="U1192" s="28"/>
    </row>
    <row r="1193" spans="19:21" x14ac:dyDescent="0.2">
      <c r="S1193" s="27"/>
      <c r="T1193" s="28"/>
      <c r="U1193" s="28"/>
    </row>
    <row r="1194" spans="19:21" x14ac:dyDescent="0.2">
      <c r="S1194" s="27"/>
      <c r="T1194" s="28"/>
      <c r="U1194" s="28"/>
    </row>
    <row r="1195" spans="19:21" x14ac:dyDescent="0.2">
      <c r="S1195" s="27"/>
      <c r="T1195" s="28"/>
      <c r="U1195" s="28"/>
    </row>
    <row r="1196" spans="19:21" x14ac:dyDescent="0.2">
      <c r="S1196" s="27"/>
      <c r="T1196" s="28"/>
      <c r="U1196" s="28"/>
    </row>
    <row r="1197" spans="19:21" x14ac:dyDescent="0.2">
      <c r="S1197" s="27"/>
      <c r="T1197" s="28"/>
      <c r="U1197" s="28"/>
    </row>
    <row r="1198" spans="19:21" x14ac:dyDescent="0.2">
      <c r="S1198" s="27"/>
      <c r="T1198" s="28"/>
      <c r="U1198" s="28"/>
    </row>
    <row r="1199" spans="19:21" x14ac:dyDescent="0.2">
      <c r="S1199" s="27"/>
      <c r="T1199" s="28"/>
      <c r="U1199" s="28"/>
    </row>
    <row r="1200" spans="19:21" x14ac:dyDescent="0.2">
      <c r="S1200" s="27"/>
      <c r="T1200" s="28"/>
      <c r="U1200" s="28"/>
    </row>
    <row r="1201" spans="19:21" x14ac:dyDescent="0.2">
      <c r="S1201" s="27"/>
      <c r="T1201" s="28"/>
      <c r="U1201" s="28"/>
    </row>
    <row r="1202" spans="19:21" x14ac:dyDescent="0.2">
      <c r="S1202" s="27"/>
      <c r="T1202" s="28"/>
      <c r="U1202" s="28"/>
    </row>
    <row r="1203" spans="19:21" x14ac:dyDescent="0.2">
      <c r="S1203" s="27"/>
      <c r="T1203" s="28"/>
      <c r="U1203" s="28"/>
    </row>
    <row r="1204" spans="19:21" x14ac:dyDescent="0.2">
      <c r="S1204" s="27"/>
      <c r="T1204" s="28"/>
      <c r="U1204" s="28"/>
    </row>
    <row r="1205" spans="19:21" x14ac:dyDescent="0.2">
      <c r="S1205" s="27"/>
      <c r="T1205" s="28"/>
      <c r="U1205" s="28"/>
    </row>
    <row r="1206" spans="19:21" x14ac:dyDescent="0.2">
      <c r="S1206" s="27"/>
      <c r="T1206" s="28"/>
      <c r="U1206" s="28"/>
    </row>
    <row r="1207" spans="19:21" x14ac:dyDescent="0.2">
      <c r="S1207" s="27"/>
      <c r="T1207" s="28"/>
      <c r="U1207" s="28"/>
    </row>
    <row r="1208" spans="19:21" x14ac:dyDescent="0.2">
      <c r="S1208" s="27"/>
      <c r="T1208" s="28"/>
      <c r="U1208" s="28"/>
    </row>
    <row r="1209" spans="19:21" x14ac:dyDescent="0.2">
      <c r="S1209" s="27"/>
      <c r="T1209" s="28"/>
      <c r="U1209" s="28"/>
    </row>
    <row r="1210" spans="19:21" x14ac:dyDescent="0.2">
      <c r="S1210" s="27"/>
      <c r="T1210" s="28"/>
      <c r="U1210" s="28"/>
    </row>
    <row r="1211" spans="19:21" x14ac:dyDescent="0.2">
      <c r="S1211" s="27"/>
      <c r="T1211" s="28"/>
      <c r="U1211" s="28"/>
    </row>
    <row r="1212" spans="19:21" x14ac:dyDescent="0.2">
      <c r="S1212" s="27"/>
      <c r="T1212" s="28"/>
      <c r="U1212" s="28"/>
    </row>
    <row r="1213" spans="19:21" x14ac:dyDescent="0.2">
      <c r="S1213" s="27"/>
      <c r="T1213" s="28"/>
      <c r="U1213" s="28"/>
    </row>
    <row r="1214" spans="19:21" x14ac:dyDescent="0.2">
      <c r="S1214" s="27"/>
      <c r="T1214" s="28"/>
      <c r="U1214" s="28"/>
    </row>
    <row r="1215" spans="19:21" x14ac:dyDescent="0.2">
      <c r="S1215" s="27"/>
      <c r="T1215" s="28"/>
      <c r="U1215" s="28"/>
    </row>
    <row r="1216" spans="19:21" x14ac:dyDescent="0.2">
      <c r="S1216" s="27"/>
      <c r="T1216" s="28"/>
      <c r="U1216" s="28"/>
    </row>
    <row r="1217" spans="19:21" x14ac:dyDescent="0.2">
      <c r="S1217" s="27"/>
      <c r="T1217" s="28"/>
      <c r="U1217" s="28"/>
    </row>
    <row r="1218" spans="19:21" x14ac:dyDescent="0.2">
      <c r="S1218" s="27"/>
      <c r="T1218" s="28"/>
      <c r="U1218" s="28"/>
    </row>
    <row r="1219" spans="19:21" x14ac:dyDescent="0.2">
      <c r="S1219" s="27"/>
      <c r="T1219" s="28"/>
      <c r="U1219" s="28"/>
    </row>
    <row r="1220" spans="19:21" x14ac:dyDescent="0.2">
      <c r="S1220" s="27"/>
      <c r="T1220" s="28"/>
      <c r="U1220" s="28"/>
    </row>
    <row r="1221" spans="19:21" x14ac:dyDescent="0.2">
      <c r="S1221" s="27"/>
      <c r="T1221" s="28"/>
      <c r="U1221" s="28"/>
    </row>
    <row r="1222" spans="19:21" x14ac:dyDescent="0.2">
      <c r="S1222" s="27"/>
      <c r="T1222" s="28"/>
      <c r="U1222" s="28"/>
    </row>
    <row r="1223" spans="19:21" x14ac:dyDescent="0.2">
      <c r="S1223" s="27"/>
      <c r="T1223" s="28"/>
      <c r="U1223" s="28"/>
    </row>
    <row r="1224" spans="19:21" x14ac:dyDescent="0.2">
      <c r="S1224" s="27"/>
      <c r="T1224" s="28"/>
      <c r="U1224" s="28"/>
    </row>
    <row r="1225" spans="19:21" x14ac:dyDescent="0.2">
      <c r="S1225" s="27"/>
      <c r="T1225" s="28"/>
      <c r="U1225" s="28"/>
    </row>
    <row r="1226" spans="19:21" x14ac:dyDescent="0.2">
      <c r="S1226" s="27"/>
      <c r="T1226" s="28"/>
      <c r="U1226" s="28"/>
    </row>
    <row r="1227" spans="19:21" x14ac:dyDescent="0.2">
      <c r="S1227" s="27"/>
      <c r="T1227" s="28"/>
      <c r="U1227" s="28"/>
    </row>
    <row r="1228" spans="19:21" x14ac:dyDescent="0.2">
      <c r="S1228" s="27"/>
      <c r="T1228" s="28"/>
      <c r="U1228" s="28"/>
    </row>
    <row r="1229" spans="19:21" x14ac:dyDescent="0.2">
      <c r="S1229" s="27"/>
      <c r="T1229" s="28"/>
      <c r="U1229" s="28"/>
    </row>
    <row r="1230" spans="19:21" x14ac:dyDescent="0.2">
      <c r="S1230" s="27"/>
      <c r="T1230" s="28"/>
      <c r="U1230" s="28"/>
    </row>
    <row r="1231" spans="19:21" x14ac:dyDescent="0.2">
      <c r="S1231" s="27"/>
      <c r="T1231" s="28"/>
      <c r="U1231" s="28"/>
    </row>
    <row r="1232" spans="19:21" x14ac:dyDescent="0.2">
      <c r="S1232" s="27"/>
      <c r="T1232" s="28"/>
      <c r="U1232" s="28"/>
    </row>
    <row r="1233" spans="19:21" x14ac:dyDescent="0.2">
      <c r="S1233" s="27"/>
      <c r="T1233" s="28"/>
      <c r="U1233" s="28"/>
    </row>
    <row r="1234" spans="19:21" x14ac:dyDescent="0.2">
      <c r="S1234" s="27"/>
      <c r="T1234" s="28"/>
      <c r="U1234" s="28"/>
    </row>
    <row r="1235" spans="19:21" x14ac:dyDescent="0.2">
      <c r="S1235" s="27"/>
      <c r="T1235" s="28"/>
      <c r="U1235" s="28"/>
    </row>
    <row r="1236" spans="19:21" x14ac:dyDescent="0.2">
      <c r="S1236" s="27"/>
      <c r="T1236" s="28"/>
      <c r="U1236" s="28"/>
    </row>
    <row r="1237" spans="19:21" x14ac:dyDescent="0.2">
      <c r="S1237" s="27"/>
      <c r="T1237" s="28"/>
      <c r="U1237" s="28"/>
    </row>
    <row r="1238" spans="19:21" x14ac:dyDescent="0.2">
      <c r="S1238" s="27"/>
      <c r="T1238" s="28"/>
      <c r="U1238" s="28"/>
    </row>
    <row r="1239" spans="19:21" x14ac:dyDescent="0.2">
      <c r="S1239" s="27"/>
      <c r="T1239" s="28"/>
      <c r="U1239" s="28"/>
    </row>
    <row r="1240" spans="19:21" x14ac:dyDescent="0.2">
      <c r="S1240" s="27"/>
      <c r="T1240" s="28"/>
      <c r="U1240" s="28"/>
    </row>
    <row r="1241" spans="19:21" x14ac:dyDescent="0.2">
      <c r="S1241" s="27"/>
      <c r="T1241" s="28"/>
      <c r="U1241" s="28"/>
    </row>
    <row r="1242" spans="19:21" x14ac:dyDescent="0.2">
      <c r="S1242" s="27"/>
      <c r="T1242" s="28"/>
      <c r="U1242" s="28"/>
    </row>
    <row r="1243" spans="19:21" x14ac:dyDescent="0.2">
      <c r="S1243" s="27"/>
      <c r="T1243" s="28"/>
      <c r="U1243" s="28"/>
    </row>
    <row r="1244" spans="19:21" x14ac:dyDescent="0.2">
      <c r="S1244" s="27"/>
      <c r="T1244" s="28"/>
      <c r="U1244" s="28"/>
    </row>
    <row r="1245" spans="19:21" x14ac:dyDescent="0.2">
      <c r="S1245" s="27"/>
      <c r="T1245" s="28"/>
      <c r="U1245" s="28"/>
    </row>
    <row r="1246" spans="19:21" x14ac:dyDescent="0.2">
      <c r="S1246" s="27"/>
      <c r="T1246" s="28"/>
      <c r="U1246" s="28"/>
    </row>
    <row r="1247" spans="19:21" x14ac:dyDescent="0.2">
      <c r="S1247" s="27"/>
      <c r="T1247" s="28"/>
      <c r="U1247" s="28"/>
    </row>
    <row r="1248" spans="19:21" x14ac:dyDescent="0.2">
      <c r="S1248" s="27"/>
      <c r="T1248" s="28"/>
      <c r="U1248" s="28"/>
    </row>
    <row r="1249" spans="19:21" x14ac:dyDescent="0.2">
      <c r="S1249" s="27"/>
      <c r="T1249" s="28"/>
      <c r="U1249" s="28"/>
    </row>
    <row r="1250" spans="19:21" x14ac:dyDescent="0.2">
      <c r="S1250" s="27"/>
      <c r="T1250" s="28"/>
      <c r="U1250" s="28"/>
    </row>
    <row r="1251" spans="19:21" x14ac:dyDescent="0.2">
      <c r="S1251" s="27"/>
      <c r="T1251" s="28"/>
      <c r="U1251" s="28"/>
    </row>
    <row r="1252" spans="19:21" x14ac:dyDescent="0.2">
      <c r="S1252" s="27"/>
      <c r="T1252" s="28"/>
      <c r="U1252" s="28"/>
    </row>
    <row r="1253" spans="19:21" x14ac:dyDescent="0.2">
      <c r="S1253" s="27"/>
      <c r="T1253" s="28"/>
      <c r="U1253" s="28"/>
    </row>
    <row r="1254" spans="19:21" x14ac:dyDescent="0.2">
      <c r="S1254" s="27"/>
      <c r="T1254" s="28"/>
      <c r="U1254" s="28"/>
    </row>
    <row r="1255" spans="19:21" x14ac:dyDescent="0.2">
      <c r="S1255" s="27"/>
      <c r="T1255" s="28"/>
      <c r="U1255" s="28"/>
    </row>
    <row r="1256" spans="19:21" x14ac:dyDescent="0.2">
      <c r="S1256" s="27"/>
      <c r="T1256" s="28"/>
      <c r="U1256" s="28"/>
    </row>
    <row r="1257" spans="19:21" x14ac:dyDescent="0.2">
      <c r="S1257" s="27"/>
      <c r="T1257" s="28"/>
      <c r="U1257" s="28"/>
    </row>
    <row r="1258" spans="19:21" x14ac:dyDescent="0.2">
      <c r="S1258" s="27"/>
      <c r="T1258" s="28"/>
      <c r="U1258" s="28"/>
    </row>
    <row r="1259" spans="19:21" x14ac:dyDescent="0.2">
      <c r="S1259" s="27"/>
      <c r="T1259" s="28"/>
      <c r="U1259" s="28"/>
    </row>
    <row r="1260" spans="19:21" x14ac:dyDescent="0.2">
      <c r="S1260" s="27"/>
      <c r="T1260" s="28"/>
      <c r="U1260" s="28"/>
    </row>
    <row r="1261" spans="19:21" x14ac:dyDescent="0.2">
      <c r="S1261" s="27"/>
      <c r="T1261" s="28"/>
      <c r="U1261" s="28"/>
    </row>
    <row r="1262" spans="19:21" x14ac:dyDescent="0.2">
      <c r="S1262" s="27"/>
      <c r="T1262" s="28"/>
      <c r="U1262" s="28"/>
    </row>
    <row r="1263" spans="19:21" x14ac:dyDescent="0.2">
      <c r="S1263" s="27"/>
      <c r="T1263" s="28"/>
      <c r="U1263" s="28"/>
    </row>
    <row r="1264" spans="19:21" x14ac:dyDescent="0.2">
      <c r="S1264" s="27"/>
      <c r="T1264" s="28"/>
      <c r="U1264" s="28"/>
    </row>
    <row r="1265" spans="19:21" x14ac:dyDescent="0.2">
      <c r="S1265" s="27"/>
      <c r="T1265" s="28"/>
      <c r="U1265" s="28"/>
    </row>
    <row r="1266" spans="19:21" x14ac:dyDescent="0.2">
      <c r="S1266" s="27"/>
      <c r="T1266" s="28"/>
      <c r="U1266" s="28"/>
    </row>
    <row r="1267" spans="19:21" x14ac:dyDescent="0.2">
      <c r="S1267" s="27"/>
      <c r="T1267" s="28"/>
      <c r="U1267" s="28"/>
    </row>
    <row r="1268" spans="19:21" x14ac:dyDescent="0.2">
      <c r="S1268" s="27"/>
      <c r="T1268" s="28"/>
      <c r="U1268" s="28"/>
    </row>
    <row r="1269" spans="19:21" x14ac:dyDescent="0.2">
      <c r="S1269" s="27"/>
      <c r="T1269" s="28"/>
      <c r="U1269" s="28"/>
    </row>
    <row r="1270" spans="19:21" x14ac:dyDescent="0.2">
      <c r="S1270" s="27"/>
      <c r="T1270" s="28"/>
      <c r="U1270" s="28"/>
    </row>
    <row r="1271" spans="19:21" x14ac:dyDescent="0.2">
      <c r="S1271" s="27"/>
      <c r="T1271" s="28"/>
      <c r="U1271" s="28"/>
    </row>
    <row r="1272" spans="19:21" x14ac:dyDescent="0.2">
      <c r="S1272" s="27"/>
      <c r="T1272" s="28"/>
      <c r="U1272" s="28"/>
    </row>
    <row r="1273" spans="19:21" x14ac:dyDescent="0.2">
      <c r="S1273" s="27"/>
      <c r="T1273" s="28"/>
      <c r="U1273" s="28"/>
    </row>
    <row r="1274" spans="19:21" x14ac:dyDescent="0.2">
      <c r="S1274" s="27"/>
      <c r="T1274" s="28"/>
      <c r="U1274" s="28"/>
    </row>
    <row r="1275" spans="19:21" x14ac:dyDescent="0.2">
      <c r="S1275" s="27"/>
      <c r="T1275" s="28"/>
      <c r="U1275" s="28"/>
    </row>
    <row r="1276" spans="19:21" x14ac:dyDescent="0.2">
      <c r="S1276" s="27"/>
      <c r="T1276" s="28"/>
      <c r="U1276" s="28"/>
    </row>
    <row r="1277" spans="19:21" x14ac:dyDescent="0.2">
      <c r="S1277" s="27"/>
      <c r="T1277" s="28"/>
      <c r="U1277" s="28"/>
    </row>
    <row r="1278" spans="19:21" x14ac:dyDescent="0.2">
      <c r="S1278" s="27"/>
      <c r="T1278" s="28"/>
      <c r="U1278" s="28"/>
    </row>
    <row r="1279" spans="19:21" x14ac:dyDescent="0.2">
      <c r="S1279" s="27"/>
      <c r="T1279" s="28"/>
      <c r="U1279" s="28"/>
    </row>
    <row r="1280" spans="19:21" x14ac:dyDescent="0.2">
      <c r="S1280" s="27"/>
      <c r="T1280" s="28"/>
      <c r="U1280" s="28"/>
    </row>
    <row r="1281" spans="19:21" x14ac:dyDescent="0.2">
      <c r="S1281" s="27"/>
      <c r="T1281" s="28"/>
      <c r="U1281" s="28"/>
    </row>
    <row r="1282" spans="19:21" x14ac:dyDescent="0.2">
      <c r="S1282" s="27"/>
      <c r="T1282" s="28"/>
      <c r="U1282" s="28"/>
    </row>
    <row r="1283" spans="19:21" x14ac:dyDescent="0.2">
      <c r="S1283" s="27"/>
      <c r="T1283" s="28"/>
      <c r="U1283" s="28"/>
    </row>
    <row r="1284" spans="19:21" x14ac:dyDescent="0.2">
      <c r="S1284" s="27"/>
      <c r="T1284" s="28"/>
      <c r="U1284" s="28"/>
    </row>
    <row r="1285" spans="19:21" x14ac:dyDescent="0.2">
      <c r="S1285" s="27"/>
      <c r="T1285" s="28"/>
      <c r="U1285" s="28"/>
    </row>
    <row r="1286" spans="19:21" x14ac:dyDescent="0.2">
      <c r="S1286" s="27"/>
      <c r="T1286" s="28"/>
      <c r="U1286" s="28"/>
    </row>
    <row r="1287" spans="19:21" x14ac:dyDescent="0.2">
      <c r="S1287" s="27"/>
      <c r="T1287" s="28"/>
      <c r="U1287" s="28"/>
    </row>
    <row r="1288" spans="19:21" x14ac:dyDescent="0.2">
      <c r="S1288" s="27"/>
      <c r="T1288" s="28"/>
      <c r="U1288" s="28"/>
    </row>
    <row r="1289" spans="19:21" x14ac:dyDescent="0.2">
      <c r="S1289" s="27"/>
      <c r="T1289" s="28"/>
      <c r="U1289" s="28"/>
    </row>
    <row r="1290" spans="19:21" x14ac:dyDescent="0.2">
      <c r="S1290" s="27"/>
      <c r="T1290" s="28"/>
      <c r="U1290" s="28"/>
    </row>
    <row r="1291" spans="19:21" x14ac:dyDescent="0.2">
      <c r="S1291" s="27"/>
      <c r="T1291" s="28"/>
      <c r="U1291" s="28"/>
    </row>
    <row r="1292" spans="19:21" x14ac:dyDescent="0.2">
      <c r="S1292" s="27"/>
      <c r="T1292" s="28"/>
      <c r="U1292" s="28"/>
    </row>
    <row r="1293" spans="19:21" x14ac:dyDescent="0.2">
      <c r="S1293" s="27"/>
      <c r="T1293" s="28"/>
      <c r="U1293" s="28"/>
    </row>
    <row r="1294" spans="19:21" x14ac:dyDescent="0.2">
      <c r="S1294" s="27"/>
      <c r="T1294" s="28"/>
      <c r="U1294" s="28"/>
    </row>
    <row r="1295" spans="19:21" x14ac:dyDescent="0.2">
      <c r="S1295" s="27"/>
      <c r="T1295" s="28"/>
      <c r="U1295" s="28"/>
    </row>
    <row r="1296" spans="19:21" x14ac:dyDescent="0.2">
      <c r="S1296" s="27"/>
      <c r="T1296" s="28"/>
      <c r="U1296" s="28"/>
    </row>
    <row r="1297" spans="19:21" x14ac:dyDescent="0.2">
      <c r="S1297" s="27"/>
      <c r="T1297" s="28"/>
      <c r="U1297" s="28"/>
    </row>
    <row r="1298" spans="19:21" x14ac:dyDescent="0.2">
      <c r="S1298" s="27"/>
      <c r="T1298" s="28"/>
      <c r="U1298" s="28"/>
    </row>
    <row r="1299" spans="19:21" x14ac:dyDescent="0.2">
      <c r="S1299" s="27"/>
      <c r="T1299" s="28"/>
      <c r="U1299" s="28"/>
    </row>
    <row r="1300" spans="19:21" x14ac:dyDescent="0.2">
      <c r="S1300" s="27"/>
      <c r="T1300" s="28"/>
      <c r="U1300" s="28"/>
    </row>
    <row r="1301" spans="19:21" x14ac:dyDescent="0.2">
      <c r="S1301" s="27"/>
      <c r="T1301" s="28"/>
      <c r="U1301" s="28"/>
    </row>
    <row r="1302" spans="19:21" x14ac:dyDescent="0.2">
      <c r="S1302" s="27"/>
      <c r="T1302" s="28"/>
      <c r="U1302" s="28"/>
    </row>
    <row r="1303" spans="19:21" x14ac:dyDescent="0.2">
      <c r="S1303" s="27"/>
      <c r="T1303" s="28"/>
      <c r="U1303" s="28"/>
    </row>
    <row r="1304" spans="19:21" x14ac:dyDescent="0.2">
      <c r="S1304" s="27"/>
      <c r="T1304" s="28"/>
      <c r="U1304" s="28"/>
    </row>
    <row r="1305" spans="19:21" x14ac:dyDescent="0.2">
      <c r="S1305" s="27"/>
      <c r="T1305" s="28"/>
      <c r="U1305" s="28"/>
    </row>
    <row r="1306" spans="19:21" x14ac:dyDescent="0.2">
      <c r="S1306" s="27"/>
      <c r="T1306" s="28"/>
      <c r="U1306" s="28"/>
    </row>
    <row r="1307" spans="19:21" x14ac:dyDescent="0.2">
      <c r="S1307" s="27"/>
      <c r="T1307" s="28"/>
      <c r="U1307" s="28"/>
    </row>
    <row r="1308" spans="19:21" x14ac:dyDescent="0.2">
      <c r="S1308" s="27"/>
      <c r="T1308" s="28"/>
      <c r="U1308" s="28"/>
    </row>
    <row r="1309" spans="19:21" x14ac:dyDescent="0.2">
      <c r="S1309" s="27"/>
      <c r="T1309" s="28"/>
      <c r="U1309" s="28"/>
    </row>
    <row r="1310" spans="19:21" x14ac:dyDescent="0.2">
      <c r="S1310" s="27"/>
      <c r="T1310" s="28"/>
      <c r="U1310" s="28"/>
    </row>
    <row r="1311" spans="19:21" x14ac:dyDescent="0.2">
      <c r="S1311" s="27"/>
      <c r="T1311" s="28"/>
      <c r="U1311" s="28"/>
    </row>
    <row r="1312" spans="19:21" x14ac:dyDescent="0.2">
      <c r="S1312" s="27"/>
      <c r="T1312" s="28"/>
      <c r="U1312" s="28"/>
    </row>
    <row r="1313" spans="19:21" x14ac:dyDescent="0.2">
      <c r="S1313" s="27"/>
      <c r="T1313" s="28"/>
      <c r="U1313" s="28"/>
    </row>
    <row r="1314" spans="19:21" x14ac:dyDescent="0.2">
      <c r="S1314" s="27"/>
      <c r="T1314" s="28"/>
      <c r="U1314" s="28"/>
    </row>
    <row r="1315" spans="19:21" x14ac:dyDescent="0.2">
      <c r="S1315" s="27"/>
      <c r="T1315" s="28"/>
      <c r="U1315" s="28"/>
    </row>
    <row r="1316" spans="19:21" x14ac:dyDescent="0.2">
      <c r="S1316" s="27"/>
      <c r="T1316" s="28"/>
      <c r="U1316" s="28"/>
    </row>
    <row r="1317" spans="19:21" x14ac:dyDescent="0.2">
      <c r="S1317" s="27"/>
      <c r="T1317" s="28"/>
      <c r="U1317" s="28"/>
    </row>
    <row r="1318" spans="19:21" x14ac:dyDescent="0.2">
      <c r="S1318" s="27"/>
      <c r="T1318" s="28"/>
      <c r="U1318" s="28"/>
    </row>
    <row r="1319" spans="19:21" x14ac:dyDescent="0.2">
      <c r="S1319" s="27"/>
      <c r="T1319" s="28"/>
      <c r="U1319" s="28"/>
    </row>
    <row r="1320" spans="19:21" x14ac:dyDescent="0.2">
      <c r="S1320" s="27"/>
      <c r="T1320" s="28"/>
      <c r="U1320" s="28"/>
    </row>
    <row r="1321" spans="19:21" x14ac:dyDescent="0.2">
      <c r="S1321" s="27"/>
      <c r="T1321" s="28"/>
      <c r="U1321" s="28"/>
    </row>
    <row r="1322" spans="19:21" x14ac:dyDescent="0.2">
      <c r="S1322" s="27"/>
      <c r="T1322" s="28"/>
      <c r="U1322" s="28"/>
    </row>
    <row r="1323" spans="19:21" x14ac:dyDescent="0.2">
      <c r="S1323" s="27"/>
      <c r="T1323" s="28"/>
      <c r="U1323" s="28"/>
    </row>
    <row r="1324" spans="19:21" x14ac:dyDescent="0.2">
      <c r="S1324" s="27"/>
      <c r="T1324" s="28"/>
      <c r="U1324" s="28"/>
    </row>
    <row r="1325" spans="19:21" x14ac:dyDescent="0.2">
      <c r="S1325" s="27"/>
      <c r="T1325" s="28"/>
      <c r="U1325" s="28"/>
    </row>
    <row r="1326" spans="19:21" x14ac:dyDescent="0.2">
      <c r="S1326" s="27"/>
      <c r="T1326" s="28"/>
      <c r="U1326" s="28"/>
    </row>
    <row r="1327" spans="19:21" x14ac:dyDescent="0.2">
      <c r="S1327" s="27"/>
      <c r="T1327" s="28"/>
      <c r="U1327" s="28"/>
    </row>
    <row r="1328" spans="19:21" x14ac:dyDescent="0.2">
      <c r="S1328" s="27"/>
      <c r="T1328" s="28"/>
      <c r="U1328" s="28"/>
    </row>
    <row r="1329" spans="19:21" x14ac:dyDescent="0.2">
      <c r="S1329" s="27"/>
      <c r="T1329" s="28"/>
      <c r="U1329" s="28"/>
    </row>
    <row r="1330" spans="19:21" x14ac:dyDescent="0.2">
      <c r="S1330" s="27"/>
      <c r="T1330" s="28"/>
      <c r="U1330" s="28"/>
    </row>
    <row r="1331" spans="19:21" x14ac:dyDescent="0.2">
      <c r="S1331" s="27"/>
      <c r="T1331" s="28"/>
      <c r="U1331" s="28"/>
    </row>
    <row r="1332" spans="19:21" x14ac:dyDescent="0.2">
      <c r="S1332" s="27"/>
      <c r="T1332" s="28"/>
      <c r="U1332" s="28"/>
    </row>
    <row r="1333" spans="19:21" x14ac:dyDescent="0.2">
      <c r="S1333" s="27"/>
      <c r="T1333" s="28"/>
      <c r="U1333" s="28"/>
    </row>
    <row r="1334" spans="19:21" x14ac:dyDescent="0.2">
      <c r="S1334" s="27"/>
      <c r="T1334" s="28"/>
      <c r="U1334" s="28"/>
    </row>
    <row r="1335" spans="19:21" x14ac:dyDescent="0.2">
      <c r="S1335" s="27"/>
      <c r="T1335" s="28"/>
      <c r="U1335" s="28"/>
    </row>
    <row r="1336" spans="19:21" x14ac:dyDescent="0.2">
      <c r="S1336" s="27"/>
      <c r="T1336" s="28"/>
      <c r="U1336" s="28"/>
    </row>
    <row r="1337" spans="19:21" x14ac:dyDescent="0.2">
      <c r="S1337" s="27"/>
      <c r="T1337" s="28"/>
      <c r="U1337" s="28"/>
    </row>
    <row r="1338" spans="19:21" x14ac:dyDescent="0.2">
      <c r="S1338" s="27"/>
      <c r="T1338" s="28"/>
      <c r="U1338" s="28"/>
    </row>
    <row r="1339" spans="19:21" x14ac:dyDescent="0.2">
      <c r="S1339" s="27"/>
      <c r="T1339" s="28"/>
      <c r="U1339" s="28"/>
    </row>
    <row r="1340" spans="19:21" x14ac:dyDescent="0.2">
      <c r="S1340" s="27"/>
      <c r="T1340" s="28"/>
      <c r="U1340" s="28"/>
    </row>
    <row r="1341" spans="19:21" x14ac:dyDescent="0.2">
      <c r="S1341" s="27"/>
      <c r="T1341" s="28"/>
      <c r="U1341" s="28"/>
    </row>
    <row r="1342" spans="19:21" x14ac:dyDescent="0.2">
      <c r="S1342" s="27"/>
      <c r="T1342" s="28"/>
      <c r="U1342" s="28"/>
    </row>
    <row r="1343" spans="19:21" x14ac:dyDescent="0.2">
      <c r="S1343" s="27"/>
      <c r="T1343" s="28"/>
      <c r="U1343" s="28"/>
    </row>
    <row r="1344" spans="19:21" x14ac:dyDescent="0.2">
      <c r="S1344" s="27"/>
      <c r="T1344" s="28"/>
      <c r="U1344" s="28"/>
    </row>
    <row r="1345" spans="19:21" x14ac:dyDescent="0.2">
      <c r="S1345" s="27"/>
      <c r="T1345" s="28"/>
      <c r="U1345" s="28"/>
    </row>
    <row r="1346" spans="19:21" x14ac:dyDescent="0.2">
      <c r="S1346" s="27"/>
      <c r="T1346" s="28"/>
      <c r="U1346" s="28"/>
    </row>
    <row r="1347" spans="19:21" x14ac:dyDescent="0.2">
      <c r="S1347" s="27"/>
      <c r="T1347" s="28"/>
      <c r="U1347" s="28"/>
    </row>
    <row r="1348" spans="19:21" x14ac:dyDescent="0.2">
      <c r="S1348" s="27"/>
      <c r="T1348" s="28"/>
      <c r="U1348" s="28"/>
    </row>
    <row r="1349" spans="19:21" x14ac:dyDescent="0.2">
      <c r="S1349" s="27"/>
      <c r="T1349" s="28"/>
      <c r="U1349" s="28"/>
    </row>
    <row r="1350" spans="19:21" x14ac:dyDescent="0.2">
      <c r="S1350" s="27"/>
      <c r="T1350" s="28"/>
      <c r="U1350" s="28"/>
    </row>
    <row r="1351" spans="19:21" x14ac:dyDescent="0.2">
      <c r="S1351" s="27"/>
      <c r="T1351" s="28"/>
      <c r="U1351" s="28"/>
    </row>
    <row r="1352" spans="19:21" x14ac:dyDescent="0.2">
      <c r="S1352" s="27"/>
      <c r="T1352" s="28"/>
      <c r="U1352" s="28"/>
    </row>
    <row r="1353" spans="19:21" x14ac:dyDescent="0.2">
      <c r="S1353" s="27"/>
      <c r="T1353" s="28"/>
      <c r="U1353" s="28"/>
    </row>
    <row r="1354" spans="19:21" x14ac:dyDescent="0.2">
      <c r="S1354" s="27"/>
      <c r="T1354" s="28"/>
      <c r="U1354" s="28"/>
    </row>
    <row r="1355" spans="19:21" x14ac:dyDescent="0.2">
      <c r="S1355" s="27"/>
      <c r="T1355" s="28"/>
      <c r="U1355" s="28"/>
    </row>
    <row r="1356" spans="19:21" x14ac:dyDescent="0.2">
      <c r="S1356" s="27"/>
      <c r="T1356" s="28"/>
      <c r="U1356" s="28"/>
    </row>
    <row r="1357" spans="19:21" x14ac:dyDescent="0.2">
      <c r="S1357" s="27"/>
      <c r="T1357" s="28"/>
      <c r="U1357" s="28"/>
    </row>
    <row r="1358" spans="19:21" x14ac:dyDescent="0.2">
      <c r="S1358" s="27"/>
      <c r="T1358" s="28"/>
      <c r="U1358" s="28"/>
    </row>
    <row r="1359" spans="19:21" x14ac:dyDescent="0.2">
      <c r="S1359" s="27"/>
      <c r="T1359" s="28"/>
      <c r="U1359" s="28"/>
    </row>
    <row r="1360" spans="19:21" x14ac:dyDescent="0.2">
      <c r="S1360" s="27"/>
      <c r="T1360" s="28"/>
      <c r="U1360" s="28"/>
    </row>
    <row r="1361" spans="19:21" x14ac:dyDescent="0.2">
      <c r="S1361" s="27"/>
      <c r="T1361" s="28"/>
      <c r="U1361" s="28"/>
    </row>
    <row r="1362" spans="19:21" x14ac:dyDescent="0.2">
      <c r="S1362" s="27"/>
      <c r="T1362" s="28"/>
      <c r="U1362" s="28"/>
    </row>
    <row r="1363" spans="19:21" x14ac:dyDescent="0.2">
      <c r="S1363" s="27"/>
      <c r="T1363" s="28"/>
      <c r="U1363" s="28"/>
    </row>
    <row r="1364" spans="19:21" x14ac:dyDescent="0.2">
      <c r="S1364" s="27"/>
      <c r="T1364" s="28"/>
      <c r="U1364" s="28"/>
    </row>
    <row r="1365" spans="19:21" x14ac:dyDescent="0.2">
      <c r="S1365" s="27"/>
      <c r="T1365" s="28"/>
      <c r="U1365" s="28"/>
    </row>
    <row r="1366" spans="19:21" x14ac:dyDescent="0.2">
      <c r="S1366" s="27"/>
      <c r="T1366" s="28"/>
      <c r="U1366" s="28"/>
    </row>
    <row r="1367" spans="19:21" x14ac:dyDescent="0.2">
      <c r="S1367" s="27"/>
      <c r="T1367" s="28"/>
      <c r="U1367" s="28"/>
    </row>
    <row r="1368" spans="19:21" x14ac:dyDescent="0.2">
      <c r="S1368" s="27"/>
      <c r="T1368" s="28"/>
      <c r="U1368" s="28"/>
    </row>
    <row r="1369" spans="19:21" x14ac:dyDescent="0.2">
      <c r="S1369" s="27"/>
      <c r="T1369" s="28"/>
      <c r="U1369" s="28"/>
    </row>
    <row r="1370" spans="19:21" x14ac:dyDescent="0.2">
      <c r="S1370" s="27"/>
      <c r="T1370" s="28"/>
      <c r="U1370" s="28"/>
    </row>
    <row r="1371" spans="19:21" x14ac:dyDescent="0.2">
      <c r="S1371" s="27"/>
      <c r="T1371" s="28"/>
      <c r="U1371" s="28"/>
    </row>
    <row r="1372" spans="19:21" x14ac:dyDescent="0.2">
      <c r="S1372" s="27"/>
      <c r="T1372" s="28"/>
      <c r="U1372" s="28"/>
    </row>
    <row r="1373" spans="19:21" x14ac:dyDescent="0.2">
      <c r="S1373" s="27"/>
      <c r="T1373" s="28"/>
      <c r="U1373" s="28"/>
    </row>
    <row r="1374" spans="19:21" x14ac:dyDescent="0.2">
      <c r="S1374" s="27"/>
      <c r="T1374" s="28"/>
      <c r="U1374" s="28"/>
    </row>
    <row r="1375" spans="19:21" x14ac:dyDescent="0.2">
      <c r="S1375" s="27"/>
      <c r="T1375" s="28"/>
      <c r="U1375" s="28"/>
    </row>
    <row r="1376" spans="19:21" x14ac:dyDescent="0.2">
      <c r="S1376" s="27"/>
      <c r="T1376" s="28"/>
      <c r="U1376" s="28"/>
    </row>
    <row r="1377" spans="19:21" x14ac:dyDescent="0.2">
      <c r="S1377" s="27"/>
      <c r="T1377" s="28"/>
      <c r="U1377" s="28"/>
    </row>
    <row r="1378" spans="19:21" x14ac:dyDescent="0.2">
      <c r="S1378" s="27"/>
      <c r="T1378" s="28"/>
      <c r="U1378" s="28"/>
    </row>
    <row r="1379" spans="19:21" x14ac:dyDescent="0.2">
      <c r="S1379" s="27"/>
      <c r="T1379" s="28"/>
      <c r="U1379" s="28"/>
    </row>
    <row r="1380" spans="19:21" x14ac:dyDescent="0.2">
      <c r="S1380" s="27"/>
      <c r="T1380" s="28"/>
      <c r="U1380" s="28"/>
    </row>
    <row r="1381" spans="19:21" x14ac:dyDescent="0.2">
      <c r="S1381" s="27"/>
      <c r="T1381" s="28"/>
      <c r="U1381" s="28"/>
    </row>
    <row r="1382" spans="19:21" x14ac:dyDescent="0.2">
      <c r="S1382" s="27"/>
      <c r="T1382" s="28"/>
      <c r="U1382" s="28"/>
    </row>
    <row r="1383" spans="19:21" x14ac:dyDescent="0.2">
      <c r="S1383" s="27"/>
      <c r="T1383" s="28"/>
      <c r="U1383" s="28"/>
    </row>
    <row r="1384" spans="19:21" x14ac:dyDescent="0.2">
      <c r="S1384" s="27"/>
      <c r="T1384" s="28"/>
      <c r="U1384" s="28"/>
    </row>
    <row r="1385" spans="19:21" x14ac:dyDescent="0.2">
      <c r="S1385" s="27"/>
      <c r="T1385" s="28"/>
      <c r="U1385" s="28"/>
    </row>
    <row r="1386" spans="19:21" x14ac:dyDescent="0.2">
      <c r="S1386" s="27"/>
      <c r="T1386" s="28"/>
      <c r="U1386" s="28"/>
    </row>
    <row r="1387" spans="19:21" x14ac:dyDescent="0.2">
      <c r="S1387" s="27"/>
      <c r="T1387" s="28"/>
      <c r="U1387" s="28"/>
    </row>
    <row r="1388" spans="19:21" x14ac:dyDescent="0.2">
      <c r="S1388" s="27"/>
      <c r="T1388" s="28"/>
      <c r="U1388" s="28"/>
    </row>
    <row r="1389" spans="19:21" x14ac:dyDescent="0.2">
      <c r="S1389" s="27"/>
      <c r="T1389" s="28"/>
      <c r="U1389" s="28"/>
    </row>
    <row r="1390" spans="19:21" x14ac:dyDescent="0.2">
      <c r="S1390" s="27"/>
      <c r="T1390" s="28"/>
      <c r="U1390" s="28"/>
    </row>
    <row r="1391" spans="19:21" x14ac:dyDescent="0.2">
      <c r="S1391" s="27"/>
      <c r="T1391" s="28"/>
      <c r="U1391" s="28"/>
    </row>
    <row r="1392" spans="19:21" x14ac:dyDescent="0.2">
      <c r="S1392" s="27"/>
      <c r="T1392" s="28"/>
      <c r="U1392" s="28"/>
    </row>
    <row r="1393" spans="19:21" x14ac:dyDescent="0.2">
      <c r="S1393" s="27"/>
      <c r="T1393" s="28"/>
      <c r="U1393" s="28"/>
    </row>
    <row r="1394" spans="19:21" x14ac:dyDescent="0.2">
      <c r="S1394" s="27"/>
      <c r="T1394" s="28"/>
      <c r="U1394" s="28"/>
    </row>
    <row r="1395" spans="19:21" x14ac:dyDescent="0.2">
      <c r="S1395" s="27"/>
      <c r="T1395" s="28"/>
      <c r="U1395" s="28"/>
    </row>
    <row r="1396" spans="19:21" x14ac:dyDescent="0.2">
      <c r="S1396" s="27"/>
      <c r="T1396" s="28"/>
      <c r="U1396" s="28"/>
    </row>
    <row r="1397" spans="19:21" x14ac:dyDescent="0.2">
      <c r="S1397" s="27"/>
      <c r="T1397" s="28"/>
      <c r="U1397" s="28"/>
    </row>
    <row r="1398" spans="19:21" x14ac:dyDescent="0.2">
      <c r="S1398" s="27"/>
      <c r="T1398" s="28"/>
      <c r="U1398" s="28"/>
    </row>
    <row r="1399" spans="19:21" x14ac:dyDescent="0.2">
      <c r="S1399" s="27"/>
      <c r="T1399" s="28"/>
      <c r="U1399" s="28"/>
    </row>
    <row r="1400" spans="19:21" x14ac:dyDescent="0.2">
      <c r="S1400" s="27"/>
      <c r="T1400" s="28"/>
      <c r="U1400" s="28"/>
    </row>
    <row r="1401" spans="19:21" x14ac:dyDescent="0.2">
      <c r="S1401" s="27"/>
      <c r="T1401" s="28"/>
      <c r="U1401" s="28"/>
    </row>
    <row r="1402" spans="19:21" x14ac:dyDescent="0.2">
      <c r="S1402" s="27"/>
      <c r="T1402" s="28"/>
      <c r="U1402" s="28"/>
    </row>
    <row r="1403" spans="19:21" x14ac:dyDescent="0.2">
      <c r="S1403" s="27"/>
      <c r="T1403" s="28"/>
      <c r="U1403" s="28"/>
    </row>
    <row r="1404" spans="19:21" x14ac:dyDescent="0.2">
      <c r="S1404" s="27"/>
      <c r="T1404" s="28"/>
      <c r="U1404" s="28"/>
    </row>
    <row r="1405" spans="19:21" x14ac:dyDescent="0.2">
      <c r="S1405" s="27"/>
      <c r="T1405" s="28"/>
      <c r="U1405" s="28"/>
    </row>
    <row r="1406" spans="19:21" x14ac:dyDescent="0.2">
      <c r="S1406" s="27"/>
      <c r="T1406" s="28"/>
      <c r="U1406" s="28"/>
    </row>
    <row r="1407" spans="19:21" x14ac:dyDescent="0.2">
      <c r="S1407" s="27"/>
      <c r="T1407" s="28"/>
      <c r="U1407" s="28"/>
    </row>
    <row r="1408" spans="19:21" x14ac:dyDescent="0.2">
      <c r="S1408" s="27"/>
      <c r="T1408" s="28"/>
      <c r="U1408" s="28"/>
    </row>
    <row r="1409" spans="19:21" x14ac:dyDescent="0.2">
      <c r="S1409" s="27"/>
      <c r="T1409" s="28"/>
      <c r="U1409" s="28"/>
    </row>
    <row r="1410" spans="19:21" x14ac:dyDescent="0.2">
      <c r="S1410" s="27"/>
      <c r="T1410" s="28"/>
      <c r="U1410" s="28"/>
    </row>
    <row r="1411" spans="19:21" x14ac:dyDescent="0.2">
      <c r="S1411" s="27"/>
      <c r="T1411" s="28"/>
      <c r="U1411" s="28"/>
    </row>
    <row r="1412" spans="19:21" x14ac:dyDescent="0.2">
      <c r="S1412" s="27"/>
      <c r="T1412" s="28"/>
      <c r="U1412" s="28"/>
    </row>
    <row r="1413" spans="19:21" x14ac:dyDescent="0.2">
      <c r="S1413" s="27"/>
      <c r="T1413" s="28"/>
      <c r="U1413" s="28"/>
    </row>
    <row r="1414" spans="19:21" x14ac:dyDescent="0.2">
      <c r="S1414" s="27"/>
      <c r="T1414" s="28"/>
      <c r="U1414" s="28"/>
    </row>
    <row r="1415" spans="19:21" x14ac:dyDescent="0.2">
      <c r="S1415" s="27"/>
      <c r="T1415" s="28"/>
      <c r="U1415" s="28"/>
    </row>
    <row r="1416" spans="19:21" x14ac:dyDescent="0.2">
      <c r="S1416" s="27"/>
      <c r="T1416" s="28"/>
      <c r="U1416" s="28"/>
    </row>
    <row r="1417" spans="19:21" x14ac:dyDescent="0.2">
      <c r="S1417" s="27"/>
      <c r="T1417" s="28"/>
      <c r="U1417" s="28"/>
    </row>
    <row r="1418" spans="19:21" x14ac:dyDescent="0.2">
      <c r="S1418" s="27"/>
      <c r="T1418" s="28"/>
      <c r="U1418" s="28"/>
    </row>
    <row r="1419" spans="19:21" x14ac:dyDescent="0.2">
      <c r="S1419" s="27"/>
      <c r="T1419" s="28"/>
      <c r="U1419" s="28"/>
    </row>
    <row r="1420" spans="19:21" x14ac:dyDescent="0.2">
      <c r="S1420" s="27"/>
      <c r="T1420" s="28"/>
      <c r="U1420" s="28"/>
    </row>
    <row r="1421" spans="19:21" x14ac:dyDescent="0.2">
      <c r="S1421" s="27"/>
      <c r="T1421" s="28"/>
      <c r="U1421" s="28"/>
    </row>
    <row r="1422" spans="19:21" x14ac:dyDescent="0.2">
      <c r="S1422" s="27"/>
      <c r="T1422" s="28"/>
      <c r="U1422" s="28"/>
    </row>
    <row r="1423" spans="19:21" x14ac:dyDescent="0.2">
      <c r="S1423" s="27"/>
      <c r="T1423" s="28"/>
      <c r="U1423" s="28"/>
    </row>
    <row r="1424" spans="19:21" x14ac:dyDescent="0.2">
      <c r="S1424" s="27"/>
      <c r="T1424" s="28"/>
      <c r="U1424" s="28"/>
    </row>
    <row r="1425" spans="19:21" x14ac:dyDescent="0.2">
      <c r="S1425" s="27"/>
      <c r="T1425" s="28"/>
      <c r="U1425" s="28"/>
    </row>
    <row r="1426" spans="19:21" x14ac:dyDescent="0.2">
      <c r="S1426" s="27"/>
      <c r="T1426" s="28"/>
      <c r="U1426" s="28"/>
    </row>
    <row r="1427" spans="19:21" x14ac:dyDescent="0.2">
      <c r="S1427" s="27"/>
      <c r="T1427" s="28"/>
      <c r="U1427" s="28"/>
    </row>
    <row r="1428" spans="19:21" x14ac:dyDescent="0.2">
      <c r="S1428" s="27"/>
      <c r="T1428" s="28"/>
      <c r="U1428" s="28"/>
    </row>
    <row r="1429" spans="19:21" x14ac:dyDescent="0.2">
      <c r="S1429" s="27"/>
      <c r="T1429" s="28"/>
      <c r="U1429" s="28"/>
    </row>
    <row r="1430" spans="19:21" x14ac:dyDescent="0.2">
      <c r="S1430" s="27"/>
      <c r="T1430" s="28"/>
      <c r="U1430" s="28"/>
    </row>
    <row r="1431" spans="19:21" x14ac:dyDescent="0.2">
      <c r="S1431" s="27"/>
      <c r="T1431" s="28"/>
      <c r="U1431" s="28"/>
    </row>
    <row r="1432" spans="19:21" x14ac:dyDescent="0.2">
      <c r="S1432" s="27"/>
      <c r="T1432" s="28"/>
      <c r="U1432" s="28"/>
    </row>
    <row r="1433" spans="19:21" x14ac:dyDescent="0.2">
      <c r="S1433" s="27"/>
      <c r="T1433" s="28"/>
      <c r="U1433" s="28"/>
    </row>
    <row r="1434" spans="19:21" x14ac:dyDescent="0.2">
      <c r="S1434" s="27"/>
      <c r="T1434" s="28"/>
      <c r="U1434" s="28"/>
    </row>
    <row r="1435" spans="19:21" x14ac:dyDescent="0.2">
      <c r="S1435" s="27"/>
      <c r="T1435" s="28"/>
      <c r="U1435" s="28"/>
    </row>
    <row r="1436" spans="19:21" x14ac:dyDescent="0.2">
      <c r="S1436" s="27"/>
      <c r="T1436" s="28"/>
      <c r="U1436" s="28"/>
    </row>
    <row r="1437" spans="19:21" x14ac:dyDescent="0.2">
      <c r="S1437" s="27"/>
      <c r="T1437" s="28"/>
      <c r="U1437" s="28"/>
    </row>
    <row r="1438" spans="19:21" x14ac:dyDescent="0.2">
      <c r="S1438" s="27"/>
      <c r="T1438" s="28"/>
      <c r="U1438" s="28"/>
    </row>
    <row r="1439" spans="19:21" x14ac:dyDescent="0.2">
      <c r="S1439" s="27"/>
      <c r="T1439" s="28"/>
      <c r="U1439" s="28"/>
    </row>
    <row r="1440" spans="19:21" x14ac:dyDescent="0.2">
      <c r="S1440" s="27"/>
      <c r="T1440" s="28"/>
      <c r="U1440" s="28"/>
    </row>
    <row r="1441" spans="19:21" x14ac:dyDescent="0.2">
      <c r="S1441" s="27"/>
      <c r="T1441" s="28"/>
      <c r="U1441" s="28"/>
    </row>
    <row r="1442" spans="19:21" x14ac:dyDescent="0.2">
      <c r="S1442" s="27"/>
      <c r="T1442" s="28"/>
      <c r="U1442" s="28"/>
    </row>
    <row r="1443" spans="19:21" x14ac:dyDescent="0.2">
      <c r="S1443" s="27"/>
      <c r="T1443" s="28"/>
      <c r="U1443" s="28"/>
    </row>
    <row r="1444" spans="19:21" x14ac:dyDescent="0.2">
      <c r="S1444" s="27"/>
      <c r="T1444" s="28"/>
      <c r="U1444" s="28"/>
    </row>
    <row r="1445" spans="19:21" x14ac:dyDescent="0.2">
      <c r="S1445" s="27"/>
      <c r="T1445" s="28"/>
      <c r="U1445" s="28"/>
    </row>
    <row r="1446" spans="19:21" x14ac:dyDescent="0.2">
      <c r="S1446" s="27"/>
      <c r="T1446" s="28"/>
      <c r="U1446" s="28"/>
    </row>
    <row r="1447" spans="19:21" x14ac:dyDescent="0.2">
      <c r="S1447" s="27"/>
      <c r="T1447" s="28"/>
      <c r="U1447" s="28"/>
    </row>
    <row r="1448" spans="19:21" x14ac:dyDescent="0.2">
      <c r="S1448" s="27"/>
      <c r="T1448" s="28"/>
      <c r="U1448" s="28"/>
    </row>
    <row r="1449" spans="19:21" x14ac:dyDescent="0.2">
      <c r="S1449" s="27"/>
      <c r="T1449" s="28"/>
      <c r="U1449" s="28"/>
    </row>
    <row r="1450" spans="19:21" x14ac:dyDescent="0.2">
      <c r="S1450" s="27"/>
      <c r="T1450" s="28"/>
      <c r="U1450" s="28"/>
    </row>
    <row r="1451" spans="19:21" x14ac:dyDescent="0.2">
      <c r="S1451" s="27"/>
      <c r="T1451" s="28"/>
      <c r="U1451" s="28"/>
    </row>
    <row r="1452" spans="19:21" x14ac:dyDescent="0.2">
      <c r="S1452" s="27"/>
      <c r="T1452" s="28"/>
      <c r="U1452" s="28"/>
    </row>
    <row r="1453" spans="19:21" x14ac:dyDescent="0.2">
      <c r="S1453" s="27"/>
      <c r="T1453" s="28"/>
      <c r="U1453" s="28"/>
    </row>
    <row r="1454" spans="19:21" x14ac:dyDescent="0.2">
      <c r="S1454" s="27"/>
      <c r="T1454" s="28"/>
      <c r="U1454" s="28"/>
    </row>
    <row r="1455" spans="19:21" x14ac:dyDescent="0.2">
      <c r="S1455" s="27"/>
      <c r="T1455" s="28"/>
      <c r="U1455" s="28"/>
    </row>
    <row r="1456" spans="19:21" x14ac:dyDescent="0.2">
      <c r="S1456" s="27"/>
      <c r="T1456" s="28"/>
      <c r="U1456" s="28"/>
    </row>
    <row r="1457" spans="19:21" x14ac:dyDescent="0.2">
      <c r="S1457" s="27"/>
      <c r="T1457" s="28"/>
      <c r="U1457" s="28"/>
    </row>
    <row r="1458" spans="19:21" x14ac:dyDescent="0.2">
      <c r="S1458" s="27"/>
      <c r="T1458" s="28"/>
      <c r="U1458" s="28"/>
    </row>
    <row r="1459" spans="19:21" x14ac:dyDescent="0.2">
      <c r="S1459" s="27"/>
      <c r="T1459" s="28"/>
      <c r="U1459" s="28"/>
    </row>
    <row r="1460" spans="19:21" x14ac:dyDescent="0.2">
      <c r="S1460" s="27"/>
      <c r="T1460" s="28"/>
      <c r="U1460" s="28"/>
    </row>
    <row r="1461" spans="19:21" x14ac:dyDescent="0.2">
      <c r="S1461" s="27"/>
      <c r="T1461" s="28"/>
      <c r="U1461" s="28"/>
    </row>
    <row r="1462" spans="19:21" x14ac:dyDescent="0.2">
      <c r="S1462" s="27"/>
      <c r="T1462" s="28"/>
      <c r="U1462" s="28"/>
    </row>
    <row r="1463" spans="19:21" x14ac:dyDescent="0.2">
      <c r="S1463" s="27"/>
      <c r="T1463" s="28"/>
      <c r="U1463" s="28"/>
    </row>
    <row r="1464" spans="19:21" x14ac:dyDescent="0.2">
      <c r="S1464" s="27"/>
      <c r="T1464" s="28"/>
      <c r="U1464" s="28"/>
    </row>
    <row r="1465" spans="19:21" x14ac:dyDescent="0.2">
      <c r="S1465" s="27"/>
      <c r="T1465" s="28"/>
      <c r="U1465" s="28"/>
    </row>
    <row r="1466" spans="19:21" x14ac:dyDescent="0.2">
      <c r="S1466" s="27"/>
      <c r="T1466" s="28"/>
      <c r="U1466" s="28"/>
    </row>
    <row r="1467" spans="19:21" x14ac:dyDescent="0.2">
      <c r="S1467" s="27"/>
      <c r="T1467" s="28"/>
      <c r="U1467" s="28"/>
    </row>
    <row r="1468" spans="19:21" x14ac:dyDescent="0.2">
      <c r="S1468" s="27"/>
      <c r="T1468" s="28"/>
      <c r="U1468" s="28"/>
    </row>
    <row r="1469" spans="19:21" x14ac:dyDescent="0.2">
      <c r="S1469" s="27"/>
      <c r="T1469" s="28"/>
      <c r="U1469" s="28"/>
    </row>
    <row r="1470" spans="19:21" x14ac:dyDescent="0.2">
      <c r="S1470" s="27"/>
      <c r="T1470" s="28"/>
      <c r="U1470" s="28"/>
    </row>
    <row r="1471" spans="19:21" x14ac:dyDescent="0.2">
      <c r="S1471" s="27"/>
      <c r="T1471" s="28"/>
      <c r="U1471" s="28"/>
    </row>
    <row r="1472" spans="19:21" x14ac:dyDescent="0.2">
      <c r="S1472" s="27"/>
      <c r="T1472" s="28"/>
      <c r="U1472" s="28"/>
    </row>
    <row r="1473" spans="19:21" x14ac:dyDescent="0.2">
      <c r="S1473" s="27"/>
      <c r="T1473" s="28"/>
      <c r="U1473" s="28"/>
    </row>
    <row r="1474" spans="19:21" x14ac:dyDescent="0.2">
      <c r="S1474" s="27"/>
      <c r="T1474" s="28"/>
      <c r="U1474" s="28"/>
    </row>
    <row r="1475" spans="19:21" x14ac:dyDescent="0.2">
      <c r="S1475" s="27"/>
      <c r="T1475" s="28"/>
      <c r="U1475" s="28"/>
    </row>
    <row r="1476" spans="19:21" x14ac:dyDescent="0.2">
      <c r="S1476" s="27"/>
      <c r="T1476" s="28"/>
      <c r="U1476" s="28"/>
    </row>
    <row r="1477" spans="19:21" x14ac:dyDescent="0.2">
      <c r="S1477" s="27"/>
      <c r="T1477" s="28"/>
      <c r="U1477" s="28"/>
    </row>
    <row r="1478" spans="19:21" x14ac:dyDescent="0.2">
      <c r="S1478" s="27"/>
      <c r="T1478" s="28"/>
      <c r="U1478" s="28"/>
    </row>
    <row r="1479" spans="19:21" x14ac:dyDescent="0.2">
      <c r="S1479" s="27"/>
      <c r="T1479" s="28"/>
      <c r="U1479" s="28"/>
    </row>
    <row r="1480" spans="19:21" x14ac:dyDescent="0.2">
      <c r="S1480" s="27"/>
      <c r="T1480" s="28"/>
      <c r="U1480" s="28"/>
    </row>
    <row r="1481" spans="19:21" x14ac:dyDescent="0.2">
      <c r="S1481" s="27"/>
      <c r="T1481" s="28"/>
      <c r="U1481" s="28"/>
    </row>
    <row r="1482" spans="19:21" x14ac:dyDescent="0.2">
      <c r="S1482" s="27"/>
      <c r="T1482" s="28"/>
      <c r="U1482" s="28"/>
    </row>
    <row r="1483" spans="19:21" x14ac:dyDescent="0.2">
      <c r="S1483" s="27"/>
      <c r="T1483" s="28"/>
      <c r="U1483" s="28"/>
    </row>
    <row r="1484" spans="19:21" x14ac:dyDescent="0.2">
      <c r="S1484" s="27"/>
      <c r="T1484" s="28"/>
      <c r="U1484" s="28"/>
    </row>
    <row r="1485" spans="19:21" x14ac:dyDescent="0.2">
      <c r="S1485" s="27"/>
      <c r="T1485" s="28"/>
      <c r="U1485" s="28"/>
    </row>
    <row r="1486" spans="19:21" x14ac:dyDescent="0.2">
      <c r="S1486" s="27"/>
      <c r="T1486" s="28"/>
      <c r="U1486" s="28"/>
    </row>
    <row r="1487" spans="19:21" x14ac:dyDescent="0.2">
      <c r="S1487" s="27"/>
      <c r="T1487" s="28"/>
      <c r="U1487" s="28"/>
    </row>
    <row r="1488" spans="19:21" x14ac:dyDescent="0.2">
      <c r="S1488" s="27"/>
      <c r="T1488" s="28"/>
      <c r="U1488" s="28"/>
    </row>
    <row r="1489" spans="19:21" x14ac:dyDescent="0.2">
      <c r="S1489" s="27"/>
      <c r="T1489" s="28"/>
      <c r="U1489" s="28"/>
    </row>
    <row r="1490" spans="19:21" x14ac:dyDescent="0.2">
      <c r="S1490" s="27"/>
      <c r="T1490" s="28"/>
      <c r="U1490" s="28"/>
    </row>
    <row r="1491" spans="19:21" x14ac:dyDescent="0.2">
      <c r="S1491" s="27"/>
      <c r="T1491" s="28"/>
      <c r="U1491" s="28"/>
    </row>
    <row r="1492" spans="19:21" x14ac:dyDescent="0.2">
      <c r="S1492" s="27"/>
      <c r="T1492" s="28"/>
      <c r="U1492" s="28"/>
    </row>
    <row r="1493" spans="19:21" x14ac:dyDescent="0.2">
      <c r="S1493" s="27"/>
      <c r="T1493" s="28"/>
      <c r="U1493" s="28"/>
    </row>
    <row r="1494" spans="19:21" x14ac:dyDescent="0.2">
      <c r="S1494" s="27"/>
      <c r="T1494" s="28"/>
      <c r="U1494" s="28"/>
    </row>
    <row r="1495" spans="19:21" x14ac:dyDescent="0.2">
      <c r="S1495" s="27"/>
      <c r="T1495" s="28"/>
      <c r="U1495" s="28"/>
    </row>
    <row r="1496" spans="19:21" x14ac:dyDescent="0.2">
      <c r="S1496" s="27"/>
      <c r="T1496" s="28"/>
      <c r="U1496" s="28"/>
    </row>
    <row r="1497" spans="19:21" x14ac:dyDescent="0.2">
      <c r="S1497" s="27"/>
      <c r="T1497" s="28"/>
      <c r="U1497" s="28"/>
    </row>
    <row r="1498" spans="19:21" x14ac:dyDescent="0.2">
      <c r="S1498" s="27"/>
      <c r="T1498" s="28"/>
      <c r="U1498" s="28"/>
    </row>
    <row r="1499" spans="19:21" x14ac:dyDescent="0.2">
      <c r="S1499" s="27"/>
      <c r="T1499" s="28"/>
      <c r="U1499" s="28"/>
    </row>
    <row r="1500" spans="19:21" x14ac:dyDescent="0.2">
      <c r="S1500" s="27"/>
      <c r="T1500" s="28"/>
      <c r="U1500" s="28"/>
    </row>
    <row r="1501" spans="19:21" x14ac:dyDescent="0.2">
      <c r="S1501" s="27"/>
      <c r="T1501" s="28"/>
      <c r="U1501" s="28"/>
    </row>
    <row r="1502" spans="19:21" x14ac:dyDescent="0.2">
      <c r="S1502" s="27"/>
      <c r="T1502" s="28"/>
      <c r="U1502" s="28"/>
    </row>
    <row r="1503" spans="19:21" x14ac:dyDescent="0.2">
      <c r="S1503" s="27"/>
      <c r="T1503" s="28"/>
      <c r="U1503" s="28"/>
    </row>
    <row r="1504" spans="19:21" x14ac:dyDescent="0.2">
      <c r="S1504" s="27"/>
      <c r="T1504" s="28"/>
      <c r="U1504" s="28"/>
    </row>
    <row r="1505" spans="19:21" x14ac:dyDescent="0.2">
      <c r="S1505" s="27"/>
      <c r="T1505" s="28"/>
      <c r="U1505" s="28"/>
    </row>
    <row r="1506" spans="19:21" x14ac:dyDescent="0.2">
      <c r="S1506" s="27"/>
      <c r="T1506" s="28"/>
      <c r="U1506" s="28"/>
    </row>
    <row r="1507" spans="19:21" x14ac:dyDescent="0.2">
      <c r="S1507" s="27"/>
      <c r="T1507" s="28"/>
      <c r="U1507" s="28"/>
    </row>
    <row r="1508" spans="19:21" x14ac:dyDescent="0.2">
      <c r="S1508" s="27"/>
      <c r="T1508" s="28"/>
      <c r="U1508" s="28"/>
    </row>
    <row r="1509" spans="19:21" x14ac:dyDescent="0.2">
      <c r="S1509" s="27"/>
      <c r="T1509" s="28"/>
      <c r="U1509" s="28"/>
    </row>
    <row r="1510" spans="19:21" x14ac:dyDescent="0.2">
      <c r="S1510" s="27"/>
      <c r="T1510" s="28"/>
      <c r="U1510" s="28"/>
    </row>
    <row r="1511" spans="19:21" x14ac:dyDescent="0.2">
      <c r="S1511" s="27"/>
      <c r="T1511" s="28"/>
      <c r="U1511" s="28"/>
    </row>
    <row r="1512" spans="19:21" x14ac:dyDescent="0.2">
      <c r="S1512" s="27"/>
      <c r="T1512" s="28"/>
      <c r="U1512" s="28"/>
    </row>
    <row r="1513" spans="19:21" x14ac:dyDescent="0.2">
      <c r="S1513" s="27"/>
      <c r="T1513" s="28"/>
      <c r="U1513" s="28"/>
    </row>
    <row r="1514" spans="19:21" x14ac:dyDescent="0.2">
      <c r="S1514" s="27"/>
      <c r="T1514" s="28"/>
      <c r="U1514" s="28"/>
    </row>
    <row r="1515" spans="19:21" x14ac:dyDescent="0.2">
      <c r="S1515" s="27"/>
      <c r="T1515" s="28"/>
      <c r="U1515" s="28"/>
    </row>
    <row r="1516" spans="19:21" x14ac:dyDescent="0.2">
      <c r="S1516" s="27"/>
      <c r="T1516" s="28"/>
      <c r="U1516" s="28"/>
    </row>
    <row r="1517" spans="19:21" x14ac:dyDescent="0.2">
      <c r="S1517" s="27"/>
      <c r="T1517" s="28"/>
      <c r="U1517" s="28"/>
    </row>
    <row r="1518" spans="19:21" x14ac:dyDescent="0.2">
      <c r="S1518" s="27"/>
      <c r="T1518" s="28"/>
      <c r="U1518" s="28"/>
    </row>
    <row r="1519" spans="19:21" x14ac:dyDescent="0.2">
      <c r="S1519" s="27"/>
      <c r="T1519" s="28"/>
      <c r="U1519" s="28"/>
    </row>
    <row r="1520" spans="19:21" x14ac:dyDescent="0.2">
      <c r="S1520" s="27"/>
      <c r="T1520" s="28"/>
      <c r="U1520" s="28"/>
    </row>
    <row r="1521" spans="19:21" x14ac:dyDescent="0.2">
      <c r="S1521" s="27"/>
      <c r="T1521" s="28"/>
      <c r="U1521" s="28"/>
    </row>
    <row r="1522" spans="19:21" x14ac:dyDescent="0.2">
      <c r="S1522" s="27"/>
      <c r="T1522" s="28"/>
      <c r="U1522" s="28"/>
    </row>
    <row r="1523" spans="19:21" x14ac:dyDescent="0.2">
      <c r="S1523" s="27"/>
      <c r="T1523" s="28"/>
      <c r="U1523" s="28"/>
    </row>
    <row r="1524" spans="19:21" x14ac:dyDescent="0.2">
      <c r="S1524" s="27"/>
      <c r="T1524" s="28"/>
      <c r="U1524" s="28"/>
    </row>
    <row r="1525" spans="19:21" x14ac:dyDescent="0.2">
      <c r="S1525" s="27"/>
      <c r="T1525" s="28"/>
      <c r="U1525" s="28"/>
    </row>
    <row r="1526" spans="19:21" x14ac:dyDescent="0.2">
      <c r="S1526" s="27"/>
      <c r="T1526" s="28"/>
      <c r="U1526" s="28"/>
    </row>
    <row r="1527" spans="19:21" x14ac:dyDescent="0.2">
      <c r="S1527" s="27"/>
      <c r="T1527" s="28"/>
      <c r="U1527" s="28"/>
    </row>
    <row r="1528" spans="19:21" x14ac:dyDescent="0.2">
      <c r="S1528" s="27"/>
      <c r="T1528" s="28"/>
      <c r="U1528" s="28"/>
    </row>
    <row r="1529" spans="19:21" x14ac:dyDescent="0.2">
      <c r="S1529" s="27"/>
      <c r="T1529" s="28"/>
      <c r="U1529" s="28"/>
    </row>
    <row r="1530" spans="19:21" x14ac:dyDescent="0.2">
      <c r="S1530" s="27"/>
      <c r="T1530" s="28"/>
      <c r="U1530" s="28"/>
    </row>
    <row r="1531" spans="19:21" x14ac:dyDescent="0.2">
      <c r="S1531" s="27"/>
      <c r="T1531" s="28"/>
      <c r="U1531" s="28"/>
    </row>
    <row r="1532" spans="19:21" x14ac:dyDescent="0.2">
      <c r="S1532" s="27"/>
      <c r="T1532" s="28"/>
      <c r="U1532" s="28"/>
    </row>
    <row r="1533" spans="19:21" x14ac:dyDescent="0.2">
      <c r="S1533" s="27"/>
      <c r="T1533" s="28"/>
      <c r="U1533" s="28"/>
    </row>
    <row r="1534" spans="19:21" x14ac:dyDescent="0.2">
      <c r="S1534" s="27"/>
      <c r="T1534" s="28"/>
      <c r="U1534" s="28"/>
    </row>
    <row r="1535" spans="19:21" x14ac:dyDescent="0.2">
      <c r="S1535" s="27"/>
      <c r="T1535" s="28"/>
      <c r="U1535" s="28"/>
    </row>
    <row r="1536" spans="19:21" x14ac:dyDescent="0.2">
      <c r="S1536" s="27"/>
      <c r="T1536" s="28"/>
      <c r="U1536" s="28"/>
    </row>
    <row r="1537" spans="19:21" x14ac:dyDescent="0.2">
      <c r="S1537" s="27"/>
      <c r="T1537" s="28"/>
      <c r="U1537" s="28"/>
    </row>
    <row r="1538" spans="19:21" x14ac:dyDescent="0.2">
      <c r="S1538" s="27"/>
      <c r="T1538" s="28"/>
      <c r="U1538" s="28"/>
    </row>
    <row r="1539" spans="19:21" x14ac:dyDescent="0.2">
      <c r="S1539" s="27"/>
      <c r="T1539" s="28"/>
      <c r="U1539" s="28"/>
    </row>
    <row r="1540" spans="19:21" x14ac:dyDescent="0.2">
      <c r="S1540" s="27"/>
      <c r="T1540" s="28"/>
      <c r="U1540" s="28"/>
    </row>
    <row r="1541" spans="19:21" x14ac:dyDescent="0.2">
      <c r="S1541" s="27"/>
      <c r="T1541" s="28"/>
      <c r="U1541" s="28"/>
    </row>
    <row r="1542" spans="19:21" x14ac:dyDescent="0.2">
      <c r="S1542" s="27"/>
      <c r="T1542" s="28"/>
      <c r="U1542" s="28"/>
    </row>
    <row r="1543" spans="19:21" x14ac:dyDescent="0.2">
      <c r="S1543" s="27"/>
      <c r="T1543" s="28"/>
      <c r="U1543" s="28"/>
    </row>
    <row r="1544" spans="19:21" x14ac:dyDescent="0.2">
      <c r="S1544" s="27"/>
      <c r="T1544" s="28"/>
      <c r="U1544" s="28"/>
    </row>
    <row r="1545" spans="19:21" x14ac:dyDescent="0.2">
      <c r="S1545" s="27"/>
      <c r="T1545" s="28"/>
      <c r="U1545" s="28"/>
    </row>
    <row r="1546" spans="19:21" x14ac:dyDescent="0.2">
      <c r="S1546" s="27"/>
      <c r="T1546" s="28"/>
      <c r="U1546" s="28"/>
    </row>
    <row r="1547" spans="19:21" x14ac:dyDescent="0.2">
      <c r="S1547" s="27"/>
      <c r="T1547" s="28"/>
      <c r="U1547" s="28"/>
    </row>
    <row r="1548" spans="19:21" x14ac:dyDescent="0.2">
      <c r="S1548" s="27"/>
      <c r="T1548" s="28"/>
      <c r="U1548" s="28"/>
    </row>
    <row r="1549" spans="19:21" x14ac:dyDescent="0.2">
      <c r="S1549" s="27"/>
      <c r="T1549" s="28"/>
      <c r="U1549" s="28"/>
    </row>
    <row r="1550" spans="19:21" x14ac:dyDescent="0.2">
      <c r="S1550" s="27"/>
      <c r="T1550" s="28"/>
      <c r="U1550" s="28"/>
    </row>
    <row r="1551" spans="19:21" x14ac:dyDescent="0.2">
      <c r="S1551" s="27"/>
      <c r="T1551" s="28"/>
      <c r="U1551" s="28"/>
    </row>
    <row r="1552" spans="19:21" x14ac:dyDescent="0.2">
      <c r="S1552" s="27"/>
      <c r="T1552" s="28"/>
      <c r="U1552" s="28"/>
    </row>
    <row r="1553" spans="19:21" x14ac:dyDescent="0.2">
      <c r="S1553" s="27"/>
      <c r="T1553" s="28"/>
      <c r="U1553" s="28"/>
    </row>
    <row r="1554" spans="19:21" x14ac:dyDescent="0.2">
      <c r="S1554" s="27"/>
      <c r="T1554" s="28"/>
      <c r="U1554" s="28"/>
    </row>
    <row r="1555" spans="19:21" x14ac:dyDescent="0.2">
      <c r="S1555" s="27"/>
      <c r="T1555" s="28"/>
      <c r="U1555" s="28"/>
    </row>
    <row r="1556" spans="19:21" x14ac:dyDescent="0.2">
      <c r="S1556" s="27"/>
      <c r="T1556" s="28"/>
      <c r="U1556" s="28"/>
    </row>
    <row r="1557" spans="19:21" x14ac:dyDescent="0.2">
      <c r="S1557" s="27"/>
      <c r="T1557" s="28"/>
      <c r="U1557" s="28"/>
    </row>
    <row r="1558" spans="19:21" x14ac:dyDescent="0.2">
      <c r="S1558" s="27"/>
      <c r="T1558" s="28"/>
      <c r="U1558" s="28"/>
    </row>
    <row r="1559" spans="19:21" x14ac:dyDescent="0.2">
      <c r="S1559" s="27"/>
      <c r="T1559" s="28"/>
      <c r="U1559" s="28"/>
    </row>
    <row r="1560" spans="19:21" x14ac:dyDescent="0.2">
      <c r="S1560" s="27"/>
      <c r="T1560" s="28"/>
      <c r="U1560" s="28"/>
    </row>
    <row r="1561" spans="19:21" x14ac:dyDescent="0.2">
      <c r="S1561" s="27"/>
      <c r="T1561" s="28"/>
      <c r="U1561" s="28"/>
    </row>
    <row r="1562" spans="19:21" x14ac:dyDescent="0.2">
      <c r="S1562" s="27"/>
      <c r="T1562" s="28"/>
      <c r="U1562" s="28"/>
    </row>
    <row r="1563" spans="19:21" x14ac:dyDescent="0.2">
      <c r="S1563" s="27"/>
      <c r="T1563" s="28"/>
      <c r="U1563" s="28"/>
    </row>
    <row r="1564" spans="19:21" x14ac:dyDescent="0.2">
      <c r="S1564" s="27"/>
      <c r="T1564" s="28"/>
      <c r="U1564" s="28"/>
    </row>
    <row r="1565" spans="19:21" x14ac:dyDescent="0.2">
      <c r="S1565" s="27"/>
      <c r="T1565" s="28"/>
      <c r="U1565" s="28"/>
    </row>
    <row r="1566" spans="19:21" x14ac:dyDescent="0.2">
      <c r="S1566" s="27"/>
      <c r="T1566" s="28"/>
      <c r="U1566" s="28"/>
    </row>
    <row r="1567" spans="19:21" x14ac:dyDescent="0.2">
      <c r="S1567" s="27"/>
      <c r="T1567" s="28"/>
      <c r="U1567" s="28"/>
    </row>
    <row r="1568" spans="19:21" x14ac:dyDescent="0.2">
      <c r="S1568" s="27"/>
      <c r="T1568" s="28"/>
      <c r="U1568" s="28"/>
    </row>
    <row r="1569" spans="19:21" x14ac:dyDescent="0.2">
      <c r="S1569" s="27"/>
      <c r="T1569" s="28"/>
      <c r="U1569" s="28"/>
    </row>
    <row r="1570" spans="19:21" x14ac:dyDescent="0.2">
      <c r="S1570" s="27"/>
      <c r="T1570" s="28"/>
      <c r="U1570" s="28"/>
    </row>
    <row r="1571" spans="19:21" x14ac:dyDescent="0.2">
      <c r="S1571" s="27"/>
      <c r="T1571" s="28"/>
      <c r="U1571" s="28"/>
    </row>
    <row r="1572" spans="19:21" x14ac:dyDescent="0.2">
      <c r="S1572" s="27"/>
      <c r="T1572" s="28"/>
      <c r="U1572" s="28"/>
    </row>
    <row r="1573" spans="19:21" x14ac:dyDescent="0.2">
      <c r="S1573" s="27"/>
      <c r="T1573" s="28"/>
      <c r="U1573" s="28"/>
    </row>
    <row r="1574" spans="19:21" x14ac:dyDescent="0.2">
      <c r="S1574" s="27"/>
      <c r="T1574" s="28"/>
      <c r="U1574" s="28"/>
    </row>
    <row r="1575" spans="19:21" x14ac:dyDescent="0.2">
      <c r="S1575" s="27"/>
      <c r="T1575" s="28"/>
      <c r="U1575" s="28"/>
    </row>
    <row r="1576" spans="19:21" x14ac:dyDescent="0.2">
      <c r="S1576" s="27"/>
      <c r="T1576" s="28"/>
      <c r="U1576" s="28"/>
    </row>
    <row r="1577" spans="19:21" x14ac:dyDescent="0.2">
      <c r="S1577" s="27"/>
      <c r="T1577" s="28"/>
      <c r="U1577" s="28"/>
    </row>
    <row r="1578" spans="19:21" x14ac:dyDescent="0.2">
      <c r="S1578" s="27"/>
      <c r="T1578" s="28"/>
      <c r="U1578" s="28"/>
    </row>
    <row r="1579" spans="19:21" x14ac:dyDescent="0.2">
      <c r="S1579" s="27"/>
      <c r="T1579" s="28"/>
      <c r="U1579" s="28"/>
    </row>
    <row r="1580" spans="19:21" x14ac:dyDescent="0.2">
      <c r="S1580" s="27"/>
      <c r="T1580" s="28"/>
      <c r="U1580" s="28"/>
    </row>
    <row r="1581" spans="19:21" x14ac:dyDescent="0.2">
      <c r="S1581" s="27"/>
      <c r="T1581" s="28"/>
      <c r="U1581" s="28"/>
    </row>
    <row r="1582" spans="19:21" x14ac:dyDescent="0.2">
      <c r="S1582" s="27"/>
      <c r="T1582" s="28"/>
      <c r="U1582" s="28"/>
    </row>
    <row r="1583" spans="19:21" x14ac:dyDescent="0.2">
      <c r="S1583" s="27"/>
      <c r="T1583" s="28"/>
      <c r="U1583" s="28"/>
    </row>
    <row r="1584" spans="19:21" x14ac:dyDescent="0.2">
      <c r="S1584" s="27"/>
      <c r="T1584" s="28"/>
      <c r="U1584" s="28"/>
    </row>
    <row r="1585" spans="19:21" x14ac:dyDescent="0.2">
      <c r="S1585" s="27"/>
      <c r="T1585" s="28"/>
      <c r="U1585" s="28"/>
    </row>
    <row r="1586" spans="19:21" x14ac:dyDescent="0.2">
      <c r="S1586" s="27"/>
      <c r="T1586" s="28"/>
      <c r="U1586" s="28"/>
    </row>
    <row r="1587" spans="19:21" x14ac:dyDescent="0.2">
      <c r="S1587" s="27"/>
      <c r="T1587" s="28"/>
      <c r="U1587" s="28"/>
    </row>
    <row r="1588" spans="19:21" x14ac:dyDescent="0.2">
      <c r="S1588" s="27"/>
      <c r="T1588" s="28"/>
      <c r="U1588" s="28"/>
    </row>
    <row r="1589" spans="19:21" x14ac:dyDescent="0.2">
      <c r="S1589" s="27"/>
      <c r="T1589" s="28"/>
      <c r="U1589" s="28"/>
    </row>
    <row r="1590" spans="19:21" x14ac:dyDescent="0.2">
      <c r="S1590" s="27"/>
      <c r="T1590" s="28"/>
      <c r="U1590" s="28"/>
    </row>
    <row r="1591" spans="19:21" x14ac:dyDescent="0.2">
      <c r="S1591" s="27"/>
      <c r="T1591" s="28"/>
      <c r="U1591" s="28"/>
    </row>
    <row r="1592" spans="19:21" x14ac:dyDescent="0.2">
      <c r="S1592" s="27"/>
      <c r="T1592" s="28"/>
      <c r="U1592" s="28"/>
    </row>
    <row r="1593" spans="19:21" x14ac:dyDescent="0.2">
      <c r="S1593" s="27"/>
      <c r="T1593" s="28"/>
      <c r="U1593" s="28"/>
    </row>
    <row r="1594" spans="19:21" x14ac:dyDescent="0.2">
      <c r="S1594" s="27"/>
      <c r="T1594" s="28"/>
      <c r="U1594" s="28"/>
    </row>
    <row r="1595" spans="19:21" x14ac:dyDescent="0.2">
      <c r="S1595" s="27"/>
      <c r="T1595" s="28"/>
      <c r="U1595" s="28"/>
    </row>
    <row r="1596" spans="19:21" x14ac:dyDescent="0.2">
      <c r="S1596" s="27"/>
      <c r="T1596" s="28"/>
      <c r="U1596" s="28"/>
    </row>
    <row r="1597" spans="19:21" x14ac:dyDescent="0.2">
      <c r="S1597" s="27"/>
      <c r="T1597" s="28"/>
      <c r="U1597" s="28"/>
    </row>
    <row r="1598" spans="19:21" x14ac:dyDescent="0.2">
      <c r="S1598" s="27"/>
      <c r="T1598" s="28"/>
      <c r="U1598" s="28"/>
    </row>
    <row r="1599" spans="19:21" x14ac:dyDescent="0.2">
      <c r="S1599" s="27"/>
      <c r="T1599" s="28"/>
      <c r="U1599" s="28"/>
    </row>
    <row r="1600" spans="19:21" x14ac:dyDescent="0.2">
      <c r="S1600" s="27"/>
      <c r="T1600" s="28"/>
      <c r="U1600" s="28"/>
    </row>
    <row r="1601" spans="19:21" x14ac:dyDescent="0.2">
      <c r="S1601" s="27"/>
      <c r="T1601" s="28"/>
      <c r="U1601" s="28"/>
    </row>
    <row r="1602" spans="19:21" x14ac:dyDescent="0.2">
      <c r="S1602" s="27"/>
      <c r="T1602" s="28"/>
      <c r="U1602" s="28"/>
    </row>
    <row r="1603" spans="19:21" x14ac:dyDescent="0.2">
      <c r="S1603" s="27"/>
      <c r="T1603" s="28"/>
      <c r="U1603" s="28"/>
    </row>
    <row r="1604" spans="19:21" x14ac:dyDescent="0.2">
      <c r="S1604" s="27"/>
      <c r="T1604" s="28"/>
      <c r="U1604" s="28"/>
    </row>
    <row r="1605" spans="19:21" x14ac:dyDescent="0.2">
      <c r="S1605" s="27"/>
      <c r="T1605" s="28"/>
      <c r="U1605" s="28"/>
    </row>
    <row r="1606" spans="19:21" x14ac:dyDescent="0.2">
      <c r="S1606" s="27"/>
      <c r="T1606" s="28"/>
      <c r="U1606" s="28"/>
    </row>
    <row r="1607" spans="19:21" x14ac:dyDescent="0.2">
      <c r="S1607" s="27"/>
      <c r="T1607" s="28"/>
      <c r="U1607" s="28"/>
    </row>
    <row r="1608" spans="19:21" x14ac:dyDescent="0.2">
      <c r="S1608" s="27"/>
      <c r="T1608" s="28"/>
      <c r="U1608" s="28"/>
    </row>
    <row r="1609" spans="19:21" x14ac:dyDescent="0.2">
      <c r="S1609" s="27"/>
      <c r="T1609" s="28"/>
      <c r="U1609" s="28"/>
    </row>
    <row r="1610" spans="19:21" x14ac:dyDescent="0.2">
      <c r="S1610" s="27"/>
      <c r="T1610" s="28"/>
      <c r="U1610" s="28"/>
    </row>
    <row r="1611" spans="19:21" x14ac:dyDescent="0.2">
      <c r="S1611" s="27"/>
      <c r="T1611" s="28"/>
      <c r="U1611" s="28"/>
    </row>
    <row r="1612" spans="19:21" x14ac:dyDescent="0.2">
      <c r="S1612" s="27"/>
      <c r="T1612" s="28"/>
      <c r="U1612" s="28"/>
    </row>
    <row r="1613" spans="19:21" x14ac:dyDescent="0.2">
      <c r="S1613" s="27"/>
      <c r="T1613" s="28"/>
      <c r="U1613" s="28"/>
    </row>
    <row r="1614" spans="19:21" x14ac:dyDescent="0.2">
      <c r="S1614" s="27"/>
      <c r="T1614" s="28"/>
      <c r="U1614" s="28"/>
    </row>
    <row r="1615" spans="19:21" x14ac:dyDescent="0.2">
      <c r="S1615" s="27"/>
      <c r="T1615" s="28"/>
      <c r="U1615" s="28"/>
    </row>
    <row r="1616" spans="19:21" x14ac:dyDescent="0.2">
      <c r="S1616" s="27"/>
      <c r="T1616" s="28"/>
      <c r="U1616" s="28"/>
    </row>
    <row r="1617" spans="19:21" x14ac:dyDescent="0.2">
      <c r="S1617" s="27"/>
      <c r="T1617" s="28"/>
      <c r="U1617" s="28"/>
    </row>
    <row r="1618" spans="19:21" x14ac:dyDescent="0.2">
      <c r="S1618" s="27"/>
      <c r="T1618" s="28"/>
      <c r="U1618" s="28"/>
    </row>
    <row r="1619" spans="19:21" x14ac:dyDescent="0.2">
      <c r="S1619" s="27"/>
      <c r="T1619" s="28"/>
      <c r="U1619" s="28"/>
    </row>
    <row r="1620" spans="19:21" x14ac:dyDescent="0.2">
      <c r="S1620" s="27"/>
      <c r="T1620" s="28"/>
      <c r="U1620" s="28"/>
    </row>
    <row r="1621" spans="19:21" x14ac:dyDescent="0.2">
      <c r="S1621" s="27"/>
      <c r="T1621" s="28"/>
      <c r="U1621" s="28"/>
    </row>
    <row r="1622" spans="19:21" x14ac:dyDescent="0.2">
      <c r="S1622" s="27"/>
      <c r="T1622" s="28"/>
      <c r="U1622" s="28"/>
    </row>
    <row r="1623" spans="19:21" x14ac:dyDescent="0.2">
      <c r="S1623" s="27"/>
      <c r="T1623" s="28"/>
      <c r="U1623" s="28"/>
    </row>
    <row r="1624" spans="19:21" x14ac:dyDescent="0.2">
      <c r="S1624" s="27"/>
      <c r="T1624" s="28"/>
      <c r="U1624" s="28"/>
    </row>
    <row r="1625" spans="19:21" x14ac:dyDescent="0.2">
      <c r="S1625" s="27"/>
      <c r="T1625" s="28"/>
      <c r="U1625" s="28"/>
    </row>
    <row r="1626" spans="19:21" x14ac:dyDescent="0.2">
      <c r="S1626" s="27"/>
      <c r="T1626" s="28"/>
      <c r="U1626" s="28"/>
    </row>
    <row r="1627" spans="19:21" x14ac:dyDescent="0.2">
      <c r="S1627" s="27"/>
      <c r="T1627" s="28"/>
      <c r="U1627" s="28"/>
    </row>
    <row r="1628" spans="19:21" x14ac:dyDescent="0.2">
      <c r="S1628" s="27"/>
      <c r="T1628" s="28"/>
      <c r="U1628" s="28"/>
    </row>
    <row r="1629" spans="19:21" x14ac:dyDescent="0.2">
      <c r="S1629" s="27"/>
      <c r="T1629" s="28"/>
      <c r="U1629" s="28"/>
    </row>
    <row r="1630" spans="19:21" x14ac:dyDescent="0.2">
      <c r="S1630" s="27"/>
      <c r="T1630" s="28"/>
      <c r="U1630" s="28"/>
    </row>
    <row r="1631" spans="19:21" x14ac:dyDescent="0.2">
      <c r="S1631" s="27"/>
      <c r="T1631" s="28"/>
      <c r="U1631" s="28"/>
    </row>
    <row r="1632" spans="19:21" x14ac:dyDescent="0.2">
      <c r="S1632" s="27"/>
      <c r="T1632" s="28"/>
      <c r="U1632" s="28"/>
    </row>
    <row r="1633" spans="19:21" x14ac:dyDescent="0.2">
      <c r="S1633" s="27"/>
      <c r="T1633" s="28"/>
      <c r="U1633" s="28"/>
    </row>
    <row r="1634" spans="19:21" x14ac:dyDescent="0.2">
      <c r="S1634" s="27"/>
      <c r="T1634" s="28"/>
      <c r="U1634" s="28"/>
    </row>
    <row r="1635" spans="19:21" x14ac:dyDescent="0.2">
      <c r="S1635" s="27"/>
      <c r="T1635" s="28"/>
      <c r="U1635" s="28"/>
    </row>
    <row r="1636" spans="19:21" x14ac:dyDescent="0.2">
      <c r="S1636" s="27"/>
      <c r="T1636" s="28"/>
      <c r="U1636" s="28"/>
    </row>
    <row r="1637" spans="19:21" x14ac:dyDescent="0.2">
      <c r="S1637" s="27"/>
      <c r="T1637" s="28"/>
      <c r="U1637" s="28"/>
    </row>
    <row r="1638" spans="19:21" x14ac:dyDescent="0.2">
      <c r="S1638" s="27"/>
      <c r="T1638" s="28"/>
      <c r="U1638" s="28"/>
    </row>
    <row r="1639" spans="19:21" x14ac:dyDescent="0.2">
      <c r="S1639" s="27"/>
      <c r="T1639" s="28"/>
      <c r="U1639" s="28"/>
    </row>
    <row r="1640" spans="19:21" x14ac:dyDescent="0.2">
      <c r="S1640" s="27"/>
      <c r="T1640" s="28"/>
      <c r="U1640" s="28"/>
    </row>
    <row r="1641" spans="19:21" x14ac:dyDescent="0.2">
      <c r="S1641" s="27"/>
      <c r="T1641" s="28"/>
      <c r="U1641" s="28"/>
    </row>
    <row r="1642" spans="19:21" x14ac:dyDescent="0.2">
      <c r="S1642" s="27"/>
      <c r="T1642" s="28"/>
      <c r="U1642" s="28"/>
    </row>
    <row r="1643" spans="19:21" x14ac:dyDescent="0.2">
      <c r="S1643" s="27"/>
      <c r="T1643" s="28"/>
      <c r="U1643" s="28"/>
    </row>
    <row r="1644" spans="19:21" x14ac:dyDescent="0.2">
      <c r="S1644" s="27"/>
      <c r="T1644" s="28"/>
      <c r="U1644" s="28"/>
    </row>
    <row r="1645" spans="19:21" x14ac:dyDescent="0.2">
      <c r="S1645" s="27"/>
      <c r="T1645" s="28"/>
      <c r="U1645" s="28"/>
    </row>
    <row r="1646" spans="19:21" x14ac:dyDescent="0.2">
      <c r="S1646" s="27"/>
      <c r="T1646" s="28"/>
      <c r="U1646" s="28"/>
    </row>
    <row r="1647" spans="19:21" x14ac:dyDescent="0.2">
      <c r="S1647" s="27"/>
      <c r="T1647" s="28"/>
      <c r="U1647" s="28"/>
    </row>
    <row r="1648" spans="19:21" x14ac:dyDescent="0.2">
      <c r="S1648" s="27"/>
      <c r="T1648" s="28"/>
      <c r="U1648" s="28"/>
    </row>
    <row r="1649" spans="19:21" x14ac:dyDescent="0.2">
      <c r="S1649" s="27"/>
      <c r="T1649" s="28"/>
      <c r="U1649" s="28"/>
    </row>
    <row r="1650" spans="19:21" x14ac:dyDescent="0.2">
      <c r="S1650" s="27"/>
      <c r="T1650" s="28"/>
      <c r="U1650" s="28"/>
    </row>
    <row r="1651" spans="19:21" x14ac:dyDescent="0.2">
      <c r="S1651" s="27"/>
      <c r="T1651" s="28"/>
      <c r="U1651" s="28"/>
    </row>
    <row r="1652" spans="19:21" x14ac:dyDescent="0.2">
      <c r="S1652" s="27"/>
      <c r="T1652" s="28"/>
      <c r="U1652" s="28"/>
    </row>
    <row r="1653" spans="19:21" x14ac:dyDescent="0.2">
      <c r="S1653" s="27"/>
      <c r="T1653" s="28"/>
      <c r="U1653" s="28"/>
    </row>
    <row r="1654" spans="19:21" x14ac:dyDescent="0.2">
      <c r="S1654" s="27"/>
      <c r="T1654" s="28"/>
      <c r="U1654" s="28"/>
    </row>
    <row r="1655" spans="19:21" x14ac:dyDescent="0.2">
      <c r="S1655" s="27"/>
      <c r="T1655" s="28"/>
      <c r="U1655" s="28"/>
    </row>
    <row r="1656" spans="19:21" x14ac:dyDescent="0.2">
      <c r="S1656" s="27"/>
      <c r="T1656" s="28"/>
      <c r="U1656" s="28"/>
    </row>
    <row r="1657" spans="19:21" x14ac:dyDescent="0.2">
      <c r="S1657" s="27"/>
      <c r="T1657" s="28"/>
      <c r="U1657" s="28"/>
    </row>
    <row r="1658" spans="19:21" x14ac:dyDescent="0.2">
      <c r="S1658" s="27"/>
      <c r="T1658" s="28"/>
      <c r="U1658" s="28"/>
    </row>
    <row r="1659" spans="19:21" x14ac:dyDescent="0.2">
      <c r="S1659" s="27"/>
      <c r="T1659" s="28"/>
      <c r="U1659" s="28"/>
    </row>
    <row r="1660" spans="19:21" x14ac:dyDescent="0.2">
      <c r="S1660" s="27"/>
      <c r="T1660" s="28"/>
      <c r="U1660" s="28"/>
    </row>
    <row r="1661" spans="19:21" x14ac:dyDescent="0.2">
      <c r="S1661" s="27"/>
      <c r="T1661" s="28"/>
      <c r="U1661" s="28"/>
    </row>
    <row r="1662" spans="19:21" x14ac:dyDescent="0.2">
      <c r="S1662" s="27"/>
      <c r="T1662" s="28"/>
      <c r="U1662" s="28"/>
    </row>
    <row r="1663" spans="19:21" x14ac:dyDescent="0.2">
      <c r="S1663" s="27"/>
      <c r="T1663" s="28"/>
      <c r="U1663" s="28"/>
    </row>
    <row r="1664" spans="19:21" x14ac:dyDescent="0.2">
      <c r="S1664" s="27"/>
      <c r="T1664" s="28"/>
      <c r="U1664" s="28"/>
    </row>
    <row r="1665" spans="19:21" x14ac:dyDescent="0.2">
      <c r="S1665" s="27"/>
      <c r="T1665" s="28"/>
      <c r="U1665" s="28"/>
    </row>
    <row r="1666" spans="19:21" x14ac:dyDescent="0.2">
      <c r="S1666" s="27"/>
      <c r="T1666" s="28"/>
      <c r="U1666" s="28"/>
    </row>
    <row r="1667" spans="19:21" x14ac:dyDescent="0.2">
      <c r="S1667" s="27"/>
      <c r="T1667" s="28"/>
      <c r="U1667" s="28"/>
    </row>
    <row r="1668" spans="19:21" x14ac:dyDescent="0.2">
      <c r="S1668" s="27"/>
      <c r="T1668" s="28"/>
      <c r="U1668" s="28"/>
    </row>
    <row r="1669" spans="19:21" x14ac:dyDescent="0.2">
      <c r="S1669" s="27"/>
      <c r="T1669" s="28"/>
      <c r="U1669" s="28"/>
    </row>
    <row r="1670" spans="19:21" x14ac:dyDescent="0.2">
      <c r="S1670" s="27"/>
      <c r="T1670" s="28"/>
      <c r="U1670" s="28"/>
    </row>
    <row r="1671" spans="19:21" x14ac:dyDescent="0.2">
      <c r="S1671" s="27"/>
      <c r="T1671" s="28"/>
      <c r="U1671" s="28"/>
    </row>
    <row r="1672" spans="19:21" x14ac:dyDescent="0.2">
      <c r="S1672" s="27"/>
      <c r="T1672" s="28"/>
      <c r="U1672" s="28"/>
    </row>
    <row r="1673" spans="19:21" x14ac:dyDescent="0.2">
      <c r="S1673" s="27"/>
      <c r="T1673" s="28"/>
      <c r="U1673" s="28"/>
    </row>
    <row r="1674" spans="19:21" x14ac:dyDescent="0.2">
      <c r="S1674" s="27"/>
      <c r="T1674" s="28"/>
      <c r="U1674" s="28"/>
    </row>
    <row r="1675" spans="19:21" x14ac:dyDescent="0.2">
      <c r="S1675" s="27"/>
      <c r="T1675" s="28"/>
      <c r="U1675" s="28"/>
    </row>
    <row r="1676" spans="19:21" x14ac:dyDescent="0.2">
      <c r="S1676" s="27"/>
      <c r="T1676" s="28"/>
      <c r="U1676" s="28"/>
    </row>
    <row r="1677" spans="19:21" x14ac:dyDescent="0.2">
      <c r="S1677" s="27"/>
      <c r="T1677" s="28"/>
      <c r="U1677" s="28"/>
    </row>
    <row r="1678" spans="19:21" x14ac:dyDescent="0.2">
      <c r="S1678" s="27"/>
      <c r="T1678" s="28"/>
      <c r="U1678" s="28"/>
    </row>
    <row r="1679" spans="19:21" x14ac:dyDescent="0.2">
      <c r="S1679" s="27"/>
      <c r="T1679" s="28"/>
      <c r="U1679" s="28"/>
    </row>
    <row r="1680" spans="19:21" x14ac:dyDescent="0.2">
      <c r="S1680" s="27"/>
      <c r="T1680" s="28"/>
      <c r="U1680" s="28"/>
    </row>
    <row r="1681" spans="19:21" x14ac:dyDescent="0.2">
      <c r="S1681" s="27"/>
      <c r="T1681" s="28"/>
      <c r="U1681" s="28"/>
    </row>
    <row r="1682" spans="19:21" x14ac:dyDescent="0.2">
      <c r="S1682" s="27"/>
      <c r="T1682" s="28"/>
      <c r="U1682" s="28"/>
    </row>
    <row r="1683" spans="19:21" x14ac:dyDescent="0.2">
      <c r="S1683" s="27"/>
      <c r="T1683" s="28"/>
      <c r="U1683" s="28"/>
    </row>
    <row r="1684" spans="19:21" x14ac:dyDescent="0.2">
      <c r="S1684" s="27"/>
      <c r="T1684" s="28"/>
      <c r="U1684" s="28"/>
    </row>
    <row r="1685" spans="19:21" x14ac:dyDescent="0.2">
      <c r="S1685" s="27"/>
      <c r="T1685" s="28"/>
      <c r="U1685" s="28"/>
    </row>
    <row r="1686" spans="19:21" x14ac:dyDescent="0.2">
      <c r="S1686" s="27"/>
      <c r="T1686" s="28"/>
      <c r="U1686" s="28"/>
    </row>
    <row r="1687" spans="19:21" x14ac:dyDescent="0.2">
      <c r="S1687" s="27"/>
      <c r="T1687" s="28"/>
      <c r="U1687" s="28"/>
    </row>
    <row r="1688" spans="19:21" x14ac:dyDescent="0.2">
      <c r="S1688" s="27"/>
      <c r="T1688" s="28"/>
      <c r="U1688" s="28"/>
    </row>
    <row r="1689" spans="19:21" x14ac:dyDescent="0.2">
      <c r="S1689" s="27"/>
      <c r="T1689" s="28"/>
      <c r="U1689" s="28"/>
    </row>
    <row r="1690" spans="19:21" x14ac:dyDescent="0.2">
      <c r="S1690" s="27"/>
      <c r="T1690" s="28"/>
      <c r="U1690" s="28"/>
    </row>
    <row r="1691" spans="19:21" x14ac:dyDescent="0.2">
      <c r="S1691" s="27"/>
      <c r="T1691" s="28"/>
      <c r="U1691" s="28"/>
    </row>
    <row r="1692" spans="19:21" x14ac:dyDescent="0.2">
      <c r="S1692" s="27"/>
      <c r="T1692" s="28"/>
      <c r="U1692" s="28"/>
    </row>
    <row r="1693" spans="19:21" x14ac:dyDescent="0.2">
      <c r="S1693" s="27"/>
      <c r="T1693" s="28"/>
      <c r="U1693" s="28"/>
    </row>
    <row r="1694" spans="19:21" x14ac:dyDescent="0.2">
      <c r="S1694" s="27"/>
      <c r="T1694" s="28"/>
      <c r="U1694" s="28"/>
    </row>
    <row r="1695" spans="19:21" x14ac:dyDescent="0.2">
      <c r="S1695" s="27"/>
      <c r="T1695" s="28"/>
      <c r="U1695" s="28"/>
    </row>
    <row r="1696" spans="19:21" x14ac:dyDescent="0.2">
      <c r="S1696" s="27"/>
      <c r="T1696" s="28"/>
      <c r="U1696" s="28"/>
    </row>
    <row r="1697" spans="19:21" x14ac:dyDescent="0.2">
      <c r="S1697" s="27"/>
      <c r="T1697" s="28"/>
      <c r="U1697" s="28"/>
    </row>
    <row r="1698" spans="19:21" x14ac:dyDescent="0.2">
      <c r="S1698" s="27"/>
      <c r="T1698" s="28"/>
      <c r="U1698" s="28"/>
    </row>
    <row r="1699" spans="19:21" x14ac:dyDescent="0.2">
      <c r="S1699" s="27"/>
      <c r="T1699" s="28"/>
      <c r="U1699" s="28"/>
    </row>
    <row r="1700" spans="19:21" x14ac:dyDescent="0.2">
      <c r="S1700" s="27"/>
      <c r="T1700" s="28"/>
      <c r="U1700" s="28"/>
    </row>
    <row r="1701" spans="19:21" x14ac:dyDescent="0.2">
      <c r="S1701" s="27"/>
      <c r="T1701" s="28"/>
      <c r="U1701" s="28"/>
    </row>
    <row r="1702" spans="19:21" x14ac:dyDescent="0.2">
      <c r="S1702" s="27"/>
      <c r="T1702" s="28"/>
      <c r="U1702" s="28"/>
    </row>
    <row r="1703" spans="19:21" x14ac:dyDescent="0.2">
      <c r="S1703" s="27"/>
      <c r="T1703" s="28"/>
      <c r="U1703" s="28"/>
    </row>
    <row r="1704" spans="19:21" x14ac:dyDescent="0.2">
      <c r="S1704" s="27"/>
      <c r="T1704" s="28"/>
      <c r="U1704" s="28"/>
    </row>
    <row r="1705" spans="19:21" x14ac:dyDescent="0.2">
      <c r="S1705" s="27"/>
      <c r="T1705" s="28"/>
      <c r="U1705" s="28"/>
    </row>
    <row r="1706" spans="19:21" x14ac:dyDescent="0.2">
      <c r="S1706" s="27"/>
      <c r="T1706" s="28"/>
      <c r="U1706" s="28"/>
    </row>
    <row r="1707" spans="19:21" x14ac:dyDescent="0.2">
      <c r="S1707" s="27"/>
      <c r="T1707" s="28"/>
      <c r="U1707" s="28"/>
    </row>
    <row r="1708" spans="19:21" x14ac:dyDescent="0.2">
      <c r="S1708" s="27"/>
      <c r="T1708" s="28"/>
      <c r="U1708" s="28"/>
    </row>
    <row r="1709" spans="19:21" x14ac:dyDescent="0.2">
      <c r="S1709" s="27"/>
      <c r="T1709" s="28"/>
      <c r="U1709" s="28"/>
    </row>
    <row r="1710" spans="19:21" x14ac:dyDescent="0.2">
      <c r="S1710" s="27"/>
      <c r="T1710" s="28"/>
      <c r="U1710" s="28"/>
    </row>
    <row r="1711" spans="19:21" x14ac:dyDescent="0.2">
      <c r="S1711" s="27"/>
      <c r="T1711" s="28"/>
      <c r="U1711" s="28"/>
    </row>
    <row r="1712" spans="19:21" x14ac:dyDescent="0.2">
      <c r="S1712" s="27"/>
      <c r="T1712" s="28"/>
      <c r="U1712" s="28"/>
    </row>
    <row r="1713" spans="19:21" x14ac:dyDescent="0.2">
      <c r="S1713" s="27"/>
      <c r="T1713" s="28"/>
      <c r="U1713" s="28"/>
    </row>
    <row r="1714" spans="19:21" x14ac:dyDescent="0.2">
      <c r="S1714" s="27"/>
      <c r="T1714" s="28"/>
      <c r="U1714" s="28"/>
    </row>
    <row r="1715" spans="19:21" x14ac:dyDescent="0.2">
      <c r="S1715" s="27"/>
      <c r="T1715" s="28"/>
      <c r="U1715" s="28"/>
    </row>
    <row r="1716" spans="19:21" x14ac:dyDescent="0.2">
      <c r="S1716" s="27"/>
      <c r="T1716" s="28"/>
      <c r="U1716" s="28"/>
    </row>
    <row r="1717" spans="19:21" x14ac:dyDescent="0.2">
      <c r="S1717" s="27"/>
      <c r="T1717" s="28"/>
      <c r="U1717" s="28"/>
    </row>
    <row r="1718" spans="19:21" x14ac:dyDescent="0.2">
      <c r="S1718" s="27"/>
      <c r="T1718" s="28"/>
      <c r="U1718" s="28"/>
    </row>
    <row r="1719" spans="19:21" x14ac:dyDescent="0.2">
      <c r="S1719" s="27"/>
      <c r="T1719" s="28"/>
      <c r="U1719" s="28"/>
    </row>
    <row r="1720" spans="19:21" x14ac:dyDescent="0.2">
      <c r="S1720" s="27"/>
      <c r="T1720" s="28"/>
      <c r="U1720" s="28"/>
    </row>
    <row r="1721" spans="19:21" x14ac:dyDescent="0.2">
      <c r="S1721" s="27"/>
      <c r="T1721" s="28"/>
      <c r="U1721" s="28"/>
    </row>
    <row r="1722" spans="19:21" x14ac:dyDescent="0.2">
      <c r="S1722" s="27"/>
      <c r="T1722" s="28"/>
      <c r="U1722" s="28"/>
    </row>
    <row r="1723" spans="19:21" x14ac:dyDescent="0.2">
      <c r="S1723" s="27"/>
      <c r="T1723" s="28"/>
      <c r="U1723" s="28"/>
    </row>
    <row r="1724" spans="19:21" x14ac:dyDescent="0.2">
      <c r="S1724" s="27"/>
      <c r="T1724" s="28"/>
      <c r="U1724" s="28"/>
    </row>
    <row r="1725" spans="19:21" x14ac:dyDescent="0.2">
      <c r="S1725" s="27"/>
      <c r="T1725" s="28"/>
      <c r="U1725" s="28"/>
    </row>
    <row r="1726" spans="19:21" x14ac:dyDescent="0.2">
      <c r="S1726" s="27"/>
      <c r="T1726" s="28"/>
      <c r="U1726" s="28"/>
    </row>
    <row r="1727" spans="19:21" x14ac:dyDescent="0.2">
      <c r="S1727" s="27"/>
      <c r="T1727" s="28"/>
      <c r="U1727" s="28"/>
    </row>
    <row r="1728" spans="19:21" x14ac:dyDescent="0.2">
      <c r="S1728" s="27"/>
      <c r="T1728" s="28"/>
      <c r="U1728" s="28"/>
    </row>
    <row r="1729" spans="19:21" x14ac:dyDescent="0.2">
      <c r="S1729" s="27"/>
      <c r="T1729" s="28"/>
      <c r="U1729" s="28"/>
    </row>
    <row r="1730" spans="19:21" x14ac:dyDescent="0.2">
      <c r="S1730" s="27"/>
      <c r="T1730" s="28"/>
      <c r="U1730" s="28"/>
    </row>
    <row r="1731" spans="19:21" x14ac:dyDescent="0.2">
      <c r="S1731" s="27"/>
      <c r="T1731" s="28"/>
      <c r="U1731" s="28"/>
    </row>
    <row r="1732" spans="19:21" x14ac:dyDescent="0.2">
      <c r="S1732" s="27"/>
      <c r="T1732" s="28"/>
      <c r="U1732" s="28"/>
    </row>
    <row r="1733" spans="19:21" x14ac:dyDescent="0.2">
      <c r="S1733" s="27"/>
      <c r="T1733" s="28"/>
      <c r="U1733" s="28"/>
    </row>
    <row r="1734" spans="19:21" x14ac:dyDescent="0.2">
      <c r="S1734" s="27"/>
      <c r="T1734" s="28"/>
      <c r="U1734" s="28"/>
    </row>
    <row r="1735" spans="19:21" x14ac:dyDescent="0.2">
      <c r="S1735" s="27"/>
      <c r="T1735" s="28"/>
      <c r="U1735" s="28"/>
    </row>
    <row r="1736" spans="19:21" x14ac:dyDescent="0.2">
      <c r="S1736" s="27"/>
      <c r="T1736" s="28"/>
      <c r="U1736" s="28"/>
    </row>
    <row r="1737" spans="19:21" x14ac:dyDescent="0.2">
      <c r="S1737" s="27"/>
      <c r="T1737" s="28"/>
      <c r="U1737" s="28"/>
    </row>
    <row r="1738" spans="19:21" x14ac:dyDescent="0.2">
      <c r="S1738" s="27"/>
      <c r="T1738" s="28"/>
      <c r="U1738" s="28"/>
    </row>
    <row r="1739" spans="19:21" x14ac:dyDescent="0.2">
      <c r="S1739" s="27"/>
      <c r="T1739" s="28"/>
      <c r="U1739" s="28"/>
    </row>
    <row r="1740" spans="19:21" x14ac:dyDescent="0.2">
      <c r="S1740" s="27"/>
      <c r="T1740" s="28"/>
      <c r="U1740" s="28"/>
    </row>
    <row r="1741" spans="19:21" x14ac:dyDescent="0.2">
      <c r="S1741" s="27"/>
      <c r="T1741" s="28"/>
      <c r="U1741" s="28"/>
    </row>
    <row r="1742" spans="19:21" x14ac:dyDescent="0.2">
      <c r="S1742" s="27"/>
      <c r="T1742" s="28"/>
      <c r="U1742" s="28"/>
    </row>
    <row r="1743" spans="19:21" x14ac:dyDescent="0.2">
      <c r="S1743" s="27"/>
      <c r="T1743" s="28"/>
      <c r="U1743" s="28"/>
    </row>
    <row r="1744" spans="19:21" x14ac:dyDescent="0.2">
      <c r="S1744" s="27"/>
      <c r="T1744" s="28"/>
      <c r="U1744" s="28"/>
    </row>
    <row r="1745" spans="19:21" x14ac:dyDescent="0.2">
      <c r="S1745" s="27"/>
      <c r="T1745" s="28"/>
      <c r="U1745" s="28"/>
    </row>
    <row r="1746" spans="19:21" x14ac:dyDescent="0.2">
      <c r="S1746" s="27"/>
      <c r="T1746" s="28"/>
      <c r="U1746" s="28"/>
    </row>
    <row r="1747" spans="19:21" x14ac:dyDescent="0.2">
      <c r="S1747" s="27"/>
      <c r="T1747" s="28"/>
      <c r="U1747" s="28"/>
    </row>
    <row r="1748" spans="19:21" x14ac:dyDescent="0.2">
      <c r="S1748" s="27"/>
      <c r="T1748" s="28"/>
      <c r="U1748" s="28"/>
    </row>
    <row r="1749" spans="19:21" x14ac:dyDescent="0.2">
      <c r="S1749" s="27"/>
      <c r="T1749" s="28"/>
      <c r="U1749" s="28"/>
    </row>
    <row r="1750" spans="19:21" x14ac:dyDescent="0.2">
      <c r="S1750" s="27"/>
      <c r="T1750" s="28"/>
      <c r="U1750" s="28"/>
    </row>
    <row r="1751" spans="19:21" x14ac:dyDescent="0.2">
      <c r="S1751" s="27"/>
      <c r="T1751" s="28"/>
      <c r="U1751" s="28"/>
    </row>
    <row r="1752" spans="19:21" x14ac:dyDescent="0.2">
      <c r="S1752" s="27"/>
      <c r="T1752" s="28"/>
      <c r="U1752" s="28"/>
    </row>
    <row r="1753" spans="19:21" x14ac:dyDescent="0.2">
      <c r="S1753" s="27"/>
      <c r="T1753" s="28"/>
      <c r="U1753" s="28"/>
    </row>
    <row r="1754" spans="19:21" x14ac:dyDescent="0.2">
      <c r="S1754" s="27"/>
      <c r="T1754" s="28"/>
      <c r="U1754" s="28"/>
    </row>
    <row r="1755" spans="19:21" x14ac:dyDescent="0.2">
      <c r="S1755" s="27"/>
      <c r="T1755" s="28"/>
      <c r="U1755" s="28"/>
    </row>
    <row r="1756" spans="19:21" x14ac:dyDescent="0.2">
      <c r="S1756" s="27"/>
      <c r="T1756" s="28"/>
      <c r="U1756" s="28"/>
    </row>
    <row r="1757" spans="19:21" x14ac:dyDescent="0.2">
      <c r="S1757" s="27"/>
      <c r="T1757" s="28"/>
      <c r="U1757" s="28"/>
    </row>
    <row r="1758" spans="19:21" x14ac:dyDescent="0.2">
      <c r="S1758" s="27"/>
      <c r="T1758" s="28"/>
      <c r="U1758" s="28"/>
    </row>
    <row r="1759" spans="19:21" x14ac:dyDescent="0.2">
      <c r="S1759" s="27"/>
      <c r="T1759" s="28"/>
      <c r="U1759" s="28"/>
    </row>
    <row r="1760" spans="19:21" x14ac:dyDescent="0.2">
      <c r="S1760" s="27"/>
      <c r="T1760" s="28"/>
      <c r="U1760" s="28"/>
    </row>
    <row r="1761" spans="19:21" x14ac:dyDescent="0.2">
      <c r="S1761" s="27"/>
      <c r="T1761" s="28"/>
      <c r="U1761" s="28"/>
    </row>
    <row r="1762" spans="19:21" x14ac:dyDescent="0.2">
      <c r="S1762" s="27"/>
      <c r="T1762" s="28"/>
      <c r="U1762" s="28"/>
    </row>
    <row r="1763" spans="19:21" x14ac:dyDescent="0.2">
      <c r="S1763" s="27"/>
      <c r="T1763" s="28"/>
      <c r="U1763" s="28"/>
    </row>
    <row r="1764" spans="19:21" x14ac:dyDescent="0.2">
      <c r="S1764" s="27"/>
      <c r="T1764" s="28"/>
      <c r="U1764" s="28"/>
    </row>
    <row r="1765" spans="19:21" x14ac:dyDescent="0.2">
      <c r="S1765" s="27"/>
      <c r="T1765" s="28"/>
      <c r="U1765" s="28"/>
    </row>
    <row r="1766" spans="19:21" x14ac:dyDescent="0.2">
      <c r="S1766" s="27"/>
      <c r="T1766" s="28"/>
      <c r="U1766" s="28"/>
    </row>
    <row r="1767" spans="19:21" x14ac:dyDescent="0.2">
      <c r="S1767" s="27"/>
      <c r="T1767" s="28"/>
      <c r="U1767" s="28"/>
    </row>
    <row r="1768" spans="19:21" x14ac:dyDescent="0.2">
      <c r="S1768" s="27"/>
      <c r="T1768" s="28"/>
      <c r="U1768" s="28"/>
    </row>
    <row r="1769" spans="19:21" x14ac:dyDescent="0.2">
      <c r="S1769" s="27"/>
      <c r="T1769" s="28"/>
      <c r="U1769" s="28"/>
    </row>
    <row r="1770" spans="19:21" x14ac:dyDescent="0.2">
      <c r="S1770" s="27"/>
      <c r="T1770" s="28"/>
      <c r="U1770" s="28"/>
    </row>
    <row r="1771" spans="19:21" x14ac:dyDescent="0.2">
      <c r="S1771" s="27"/>
      <c r="T1771" s="28"/>
      <c r="U1771" s="28"/>
    </row>
    <row r="1772" spans="19:21" x14ac:dyDescent="0.2">
      <c r="S1772" s="27"/>
      <c r="T1772" s="28"/>
      <c r="U1772" s="28"/>
    </row>
    <row r="1773" spans="19:21" x14ac:dyDescent="0.2">
      <c r="S1773" s="27"/>
      <c r="T1773" s="28"/>
      <c r="U1773" s="28"/>
    </row>
    <row r="1774" spans="19:21" x14ac:dyDescent="0.2">
      <c r="S1774" s="27"/>
      <c r="T1774" s="28"/>
      <c r="U1774" s="28"/>
    </row>
    <row r="1775" spans="19:21" x14ac:dyDescent="0.2">
      <c r="S1775" s="27"/>
      <c r="T1775" s="28"/>
      <c r="U1775" s="28"/>
    </row>
    <row r="1776" spans="19:21" x14ac:dyDescent="0.2">
      <c r="S1776" s="27"/>
      <c r="T1776" s="28"/>
      <c r="U1776" s="28"/>
    </row>
    <row r="1777" spans="19:21" x14ac:dyDescent="0.2">
      <c r="S1777" s="27"/>
      <c r="T1777" s="28"/>
      <c r="U1777" s="28"/>
    </row>
    <row r="1778" spans="19:21" x14ac:dyDescent="0.2">
      <c r="S1778" s="27"/>
      <c r="T1778" s="28"/>
      <c r="U1778" s="28"/>
    </row>
    <row r="1779" spans="19:21" x14ac:dyDescent="0.2">
      <c r="S1779" s="27"/>
      <c r="T1779" s="28"/>
      <c r="U1779" s="28"/>
    </row>
    <row r="1780" spans="19:21" x14ac:dyDescent="0.2">
      <c r="S1780" s="27"/>
      <c r="T1780" s="28"/>
      <c r="U1780" s="28"/>
    </row>
    <row r="1781" spans="19:21" x14ac:dyDescent="0.2">
      <c r="S1781" s="27"/>
      <c r="T1781" s="28"/>
      <c r="U1781" s="28"/>
    </row>
    <row r="1782" spans="19:21" x14ac:dyDescent="0.2">
      <c r="S1782" s="27"/>
      <c r="T1782" s="28"/>
      <c r="U1782" s="28"/>
    </row>
    <row r="1783" spans="19:21" x14ac:dyDescent="0.2">
      <c r="S1783" s="27"/>
      <c r="T1783" s="28"/>
      <c r="U1783" s="28"/>
    </row>
    <row r="1784" spans="19:21" x14ac:dyDescent="0.2">
      <c r="S1784" s="27"/>
      <c r="T1784" s="28"/>
      <c r="U1784" s="28"/>
    </row>
    <row r="1785" spans="19:21" x14ac:dyDescent="0.2">
      <c r="S1785" s="27"/>
      <c r="T1785" s="28"/>
      <c r="U1785" s="28"/>
    </row>
    <row r="1786" spans="19:21" x14ac:dyDescent="0.2">
      <c r="S1786" s="27"/>
      <c r="T1786" s="28"/>
      <c r="U1786" s="28"/>
    </row>
    <row r="1787" spans="19:21" x14ac:dyDescent="0.2">
      <c r="S1787" s="27"/>
      <c r="T1787" s="28"/>
      <c r="U1787" s="28"/>
    </row>
    <row r="1788" spans="19:21" x14ac:dyDescent="0.2">
      <c r="S1788" s="27"/>
      <c r="T1788" s="28"/>
      <c r="U1788" s="28"/>
    </row>
    <row r="1789" spans="19:21" x14ac:dyDescent="0.2">
      <c r="S1789" s="27"/>
      <c r="T1789" s="28"/>
      <c r="U1789" s="28"/>
    </row>
    <row r="1790" spans="19:21" x14ac:dyDescent="0.2">
      <c r="S1790" s="27"/>
      <c r="T1790" s="28"/>
      <c r="U1790" s="28"/>
    </row>
    <row r="1791" spans="19:21" x14ac:dyDescent="0.2">
      <c r="S1791" s="27"/>
      <c r="T1791" s="28"/>
      <c r="U1791" s="28"/>
    </row>
    <row r="1792" spans="19:21" x14ac:dyDescent="0.2">
      <c r="S1792" s="27"/>
      <c r="T1792" s="28"/>
      <c r="U1792" s="28"/>
    </row>
    <row r="1793" spans="19:21" x14ac:dyDescent="0.2">
      <c r="S1793" s="27"/>
      <c r="T1793" s="28"/>
      <c r="U1793" s="28"/>
    </row>
    <row r="1794" spans="19:21" x14ac:dyDescent="0.2">
      <c r="S1794" s="27"/>
      <c r="T1794" s="28"/>
      <c r="U1794" s="28"/>
    </row>
    <row r="1795" spans="19:21" x14ac:dyDescent="0.2">
      <c r="S1795" s="27"/>
      <c r="T1795" s="28"/>
      <c r="U1795" s="28"/>
    </row>
    <row r="1796" spans="19:21" x14ac:dyDescent="0.2">
      <c r="S1796" s="27"/>
      <c r="T1796" s="28"/>
      <c r="U1796" s="28"/>
    </row>
    <row r="1797" spans="19:21" x14ac:dyDescent="0.2">
      <c r="S1797" s="27"/>
      <c r="T1797" s="28"/>
      <c r="U1797" s="28"/>
    </row>
    <row r="1798" spans="19:21" x14ac:dyDescent="0.2">
      <c r="S1798" s="27"/>
      <c r="T1798" s="28"/>
      <c r="U1798" s="28"/>
    </row>
    <row r="1799" spans="19:21" x14ac:dyDescent="0.2">
      <c r="S1799" s="27"/>
      <c r="T1799" s="28"/>
      <c r="U1799" s="28"/>
    </row>
    <row r="1800" spans="19:21" x14ac:dyDescent="0.2">
      <c r="S1800" s="27"/>
      <c r="T1800" s="28"/>
      <c r="U1800" s="28"/>
    </row>
    <row r="1801" spans="19:21" x14ac:dyDescent="0.2">
      <c r="S1801" s="27"/>
      <c r="T1801" s="28"/>
      <c r="U1801" s="28"/>
    </row>
    <row r="1802" spans="19:21" x14ac:dyDescent="0.2">
      <c r="S1802" s="27"/>
      <c r="T1802" s="28"/>
      <c r="U1802" s="28"/>
    </row>
    <row r="1803" spans="19:21" x14ac:dyDescent="0.2">
      <c r="S1803" s="27"/>
      <c r="T1803" s="28"/>
      <c r="U1803" s="28"/>
    </row>
    <row r="1804" spans="19:21" x14ac:dyDescent="0.2">
      <c r="S1804" s="27"/>
      <c r="T1804" s="28"/>
      <c r="U1804" s="28"/>
    </row>
    <row r="1805" spans="19:21" x14ac:dyDescent="0.2">
      <c r="S1805" s="27"/>
      <c r="T1805" s="28"/>
      <c r="U1805" s="28"/>
    </row>
    <row r="1806" spans="19:21" x14ac:dyDescent="0.2">
      <c r="S1806" s="27"/>
      <c r="T1806" s="28"/>
      <c r="U1806" s="28"/>
    </row>
    <row r="1807" spans="19:21" x14ac:dyDescent="0.2">
      <c r="S1807" s="27"/>
      <c r="T1807" s="28"/>
      <c r="U1807" s="28"/>
    </row>
    <row r="1808" spans="19:21" x14ac:dyDescent="0.2">
      <c r="S1808" s="27"/>
      <c r="T1808" s="28"/>
      <c r="U1808" s="28"/>
    </row>
    <row r="1809" spans="19:21" x14ac:dyDescent="0.2">
      <c r="S1809" s="27"/>
      <c r="T1809" s="28"/>
      <c r="U1809" s="28"/>
    </row>
    <row r="1810" spans="19:21" x14ac:dyDescent="0.2">
      <c r="S1810" s="27"/>
      <c r="T1810" s="28"/>
      <c r="U1810" s="28"/>
    </row>
    <row r="1811" spans="19:21" x14ac:dyDescent="0.2">
      <c r="S1811" s="27"/>
      <c r="T1811" s="28"/>
      <c r="U1811" s="28"/>
    </row>
    <row r="1812" spans="19:21" x14ac:dyDescent="0.2">
      <c r="S1812" s="27"/>
      <c r="T1812" s="28"/>
      <c r="U1812" s="28"/>
    </row>
    <row r="1813" spans="19:21" x14ac:dyDescent="0.2">
      <c r="S1813" s="27"/>
      <c r="T1813" s="28"/>
      <c r="U1813" s="28"/>
    </row>
    <row r="1814" spans="19:21" x14ac:dyDescent="0.2">
      <c r="S1814" s="27"/>
      <c r="T1814" s="28"/>
      <c r="U1814" s="28"/>
    </row>
    <row r="1815" spans="19:21" x14ac:dyDescent="0.2">
      <c r="S1815" s="27"/>
      <c r="T1815" s="28"/>
      <c r="U1815" s="28"/>
    </row>
    <row r="1816" spans="19:21" x14ac:dyDescent="0.2">
      <c r="S1816" s="27"/>
      <c r="T1816" s="28"/>
      <c r="U1816" s="28"/>
    </row>
    <row r="1817" spans="19:21" x14ac:dyDescent="0.2">
      <c r="S1817" s="27"/>
      <c r="T1817" s="28"/>
      <c r="U1817" s="28"/>
    </row>
    <row r="1818" spans="19:21" x14ac:dyDescent="0.2">
      <c r="S1818" s="27"/>
      <c r="T1818" s="28"/>
      <c r="U1818" s="28"/>
    </row>
    <row r="1819" spans="19:21" x14ac:dyDescent="0.2">
      <c r="S1819" s="27"/>
      <c r="T1819" s="28"/>
      <c r="U1819" s="28"/>
    </row>
    <row r="1820" spans="19:21" x14ac:dyDescent="0.2">
      <c r="S1820" s="27"/>
      <c r="T1820" s="28"/>
      <c r="U1820" s="28"/>
    </row>
    <row r="1821" spans="19:21" x14ac:dyDescent="0.2">
      <c r="S1821" s="27"/>
      <c r="T1821" s="28"/>
      <c r="U1821" s="28"/>
    </row>
    <row r="1822" spans="19:21" x14ac:dyDescent="0.2">
      <c r="S1822" s="27"/>
      <c r="T1822" s="28"/>
      <c r="U1822" s="28"/>
    </row>
    <row r="1823" spans="19:21" x14ac:dyDescent="0.2">
      <c r="S1823" s="27"/>
      <c r="T1823" s="28"/>
      <c r="U1823" s="28"/>
    </row>
    <row r="1824" spans="19:21" x14ac:dyDescent="0.2">
      <c r="S1824" s="27"/>
      <c r="T1824" s="28"/>
      <c r="U1824" s="28"/>
    </row>
    <row r="1825" spans="19:21" x14ac:dyDescent="0.2">
      <c r="S1825" s="27"/>
      <c r="T1825" s="28"/>
      <c r="U1825" s="28"/>
    </row>
    <row r="1826" spans="19:21" x14ac:dyDescent="0.2">
      <c r="S1826" s="27"/>
      <c r="T1826" s="28"/>
      <c r="U1826" s="28"/>
    </row>
    <row r="1827" spans="19:21" x14ac:dyDescent="0.2">
      <c r="S1827" s="27"/>
      <c r="T1827" s="28"/>
      <c r="U1827" s="28"/>
    </row>
    <row r="1828" spans="19:21" x14ac:dyDescent="0.2">
      <c r="S1828" s="27"/>
      <c r="T1828" s="28"/>
      <c r="U1828" s="28"/>
    </row>
    <row r="1829" spans="19:21" x14ac:dyDescent="0.2">
      <c r="S1829" s="27"/>
      <c r="T1829" s="28"/>
      <c r="U1829" s="28"/>
    </row>
    <row r="1830" spans="19:21" x14ac:dyDescent="0.2">
      <c r="S1830" s="27"/>
      <c r="T1830" s="28"/>
      <c r="U1830" s="28"/>
    </row>
    <row r="1831" spans="19:21" x14ac:dyDescent="0.2">
      <c r="S1831" s="27"/>
      <c r="T1831" s="28"/>
      <c r="U1831" s="28"/>
    </row>
    <row r="1832" spans="19:21" x14ac:dyDescent="0.2">
      <c r="S1832" s="27"/>
      <c r="T1832" s="28"/>
      <c r="U1832" s="28"/>
    </row>
    <row r="1833" spans="19:21" x14ac:dyDescent="0.2">
      <c r="S1833" s="27"/>
      <c r="T1833" s="28"/>
      <c r="U1833" s="28"/>
    </row>
    <row r="1834" spans="19:21" x14ac:dyDescent="0.2">
      <c r="S1834" s="27"/>
      <c r="T1834" s="28"/>
      <c r="U1834" s="28"/>
    </row>
    <row r="1835" spans="19:21" x14ac:dyDescent="0.2">
      <c r="S1835" s="27"/>
      <c r="T1835" s="28"/>
      <c r="U1835" s="28"/>
    </row>
    <row r="1836" spans="19:21" x14ac:dyDescent="0.2">
      <c r="S1836" s="27"/>
      <c r="T1836" s="28"/>
      <c r="U1836" s="28"/>
    </row>
    <row r="1837" spans="19:21" x14ac:dyDescent="0.2">
      <c r="S1837" s="27"/>
      <c r="T1837" s="28"/>
      <c r="U1837" s="28"/>
    </row>
    <row r="1838" spans="19:21" x14ac:dyDescent="0.2">
      <c r="S1838" s="27"/>
      <c r="T1838" s="28"/>
      <c r="U1838" s="28"/>
    </row>
    <row r="1839" spans="19:21" x14ac:dyDescent="0.2">
      <c r="S1839" s="27"/>
      <c r="T1839" s="28"/>
      <c r="U1839" s="28"/>
    </row>
    <row r="1840" spans="19:21" x14ac:dyDescent="0.2">
      <c r="S1840" s="27"/>
      <c r="T1840" s="28"/>
      <c r="U1840" s="28"/>
    </row>
    <row r="1841" spans="19:21" x14ac:dyDescent="0.2">
      <c r="S1841" s="27"/>
      <c r="T1841" s="28"/>
      <c r="U1841" s="28"/>
    </row>
    <row r="1842" spans="19:21" x14ac:dyDescent="0.2">
      <c r="S1842" s="27"/>
      <c r="T1842" s="28"/>
      <c r="U1842" s="28"/>
    </row>
    <row r="1843" spans="19:21" x14ac:dyDescent="0.2">
      <c r="S1843" s="27"/>
      <c r="T1843" s="28"/>
      <c r="U1843" s="28"/>
    </row>
    <row r="1844" spans="19:21" x14ac:dyDescent="0.2">
      <c r="S1844" s="27"/>
      <c r="T1844" s="28"/>
      <c r="U1844" s="28"/>
    </row>
    <row r="1845" spans="19:21" x14ac:dyDescent="0.2">
      <c r="S1845" s="27"/>
      <c r="T1845" s="28"/>
      <c r="U1845" s="28"/>
    </row>
    <row r="1846" spans="19:21" x14ac:dyDescent="0.2">
      <c r="S1846" s="27"/>
      <c r="T1846" s="28"/>
      <c r="U1846" s="28"/>
    </row>
    <row r="1847" spans="19:21" x14ac:dyDescent="0.2">
      <c r="S1847" s="27"/>
      <c r="T1847" s="28"/>
      <c r="U1847" s="28"/>
    </row>
    <row r="1848" spans="19:21" x14ac:dyDescent="0.2">
      <c r="S1848" s="27"/>
      <c r="T1848" s="28"/>
      <c r="U1848" s="28"/>
    </row>
    <row r="1849" spans="19:21" x14ac:dyDescent="0.2">
      <c r="S1849" s="27"/>
      <c r="T1849" s="28"/>
      <c r="U1849" s="28"/>
    </row>
    <row r="1850" spans="19:21" x14ac:dyDescent="0.2">
      <c r="S1850" s="27"/>
      <c r="T1850" s="28"/>
      <c r="U1850" s="28"/>
    </row>
    <row r="1851" spans="19:21" x14ac:dyDescent="0.2">
      <c r="S1851" s="27"/>
      <c r="T1851" s="28"/>
      <c r="U1851" s="28"/>
    </row>
    <row r="1852" spans="19:21" x14ac:dyDescent="0.2">
      <c r="S1852" s="27"/>
      <c r="T1852" s="28"/>
      <c r="U1852" s="28"/>
    </row>
    <row r="1853" spans="19:21" x14ac:dyDescent="0.2">
      <c r="S1853" s="27"/>
      <c r="T1853" s="28"/>
      <c r="U1853" s="28"/>
    </row>
    <row r="1854" spans="19:21" x14ac:dyDescent="0.2">
      <c r="S1854" s="27"/>
      <c r="T1854" s="28"/>
      <c r="U1854" s="28"/>
    </row>
    <row r="1855" spans="19:21" x14ac:dyDescent="0.2">
      <c r="S1855" s="27"/>
      <c r="T1855" s="28"/>
      <c r="U1855" s="28"/>
    </row>
    <row r="1856" spans="19:21" x14ac:dyDescent="0.2">
      <c r="S1856" s="27"/>
      <c r="T1856" s="28"/>
      <c r="U1856" s="28"/>
    </row>
    <row r="1857" spans="19:21" x14ac:dyDescent="0.2">
      <c r="S1857" s="27"/>
      <c r="T1857" s="28"/>
      <c r="U1857" s="28"/>
    </row>
    <row r="1858" spans="19:21" x14ac:dyDescent="0.2">
      <c r="S1858" s="27"/>
      <c r="T1858" s="28"/>
      <c r="U1858" s="28"/>
    </row>
    <row r="1859" spans="19:21" x14ac:dyDescent="0.2">
      <c r="S1859" s="27"/>
      <c r="T1859" s="28"/>
      <c r="U1859" s="28"/>
    </row>
    <row r="1860" spans="19:21" x14ac:dyDescent="0.2">
      <c r="S1860" s="27"/>
      <c r="T1860" s="28"/>
      <c r="U1860" s="28"/>
    </row>
    <row r="1861" spans="19:21" x14ac:dyDescent="0.2">
      <c r="S1861" s="27"/>
      <c r="T1861" s="28"/>
      <c r="U1861" s="28"/>
    </row>
    <row r="1862" spans="19:21" x14ac:dyDescent="0.2">
      <c r="S1862" s="27"/>
      <c r="T1862" s="28"/>
      <c r="U1862" s="28"/>
    </row>
    <row r="1863" spans="19:21" x14ac:dyDescent="0.2">
      <c r="S1863" s="27"/>
      <c r="T1863" s="28"/>
      <c r="U1863" s="28"/>
    </row>
    <row r="1864" spans="19:21" x14ac:dyDescent="0.2">
      <c r="S1864" s="27"/>
      <c r="T1864" s="28"/>
      <c r="U1864" s="28"/>
    </row>
    <row r="1865" spans="19:21" x14ac:dyDescent="0.2">
      <c r="S1865" s="27"/>
      <c r="T1865" s="28"/>
      <c r="U1865" s="28"/>
    </row>
    <row r="1866" spans="19:21" x14ac:dyDescent="0.2">
      <c r="S1866" s="27"/>
      <c r="T1866" s="28"/>
      <c r="U1866" s="28"/>
    </row>
    <row r="1867" spans="19:21" x14ac:dyDescent="0.2">
      <c r="S1867" s="27"/>
      <c r="T1867" s="28"/>
      <c r="U1867" s="28"/>
    </row>
    <row r="1868" spans="19:21" x14ac:dyDescent="0.2">
      <c r="S1868" s="27"/>
      <c r="T1868" s="28"/>
      <c r="U1868" s="28"/>
    </row>
    <row r="1869" spans="19:21" x14ac:dyDescent="0.2">
      <c r="S1869" s="27"/>
      <c r="T1869" s="28"/>
      <c r="U1869" s="28"/>
    </row>
    <row r="1870" spans="19:21" x14ac:dyDescent="0.2">
      <c r="S1870" s="27"/>
      <c r="T1870" s="28"/>
      <c r="U1870" s="28"/>
    </row>
    <row r="1871" spans="19:21" x14ac:dyDescent="0.2">
      <c r="S1871" s="27"/>
      <c r="T1871" s="28"/>
      <c r="U1871" s="28"/>
    </row>
    <row r="1872" spans="19:21" x14ac:dyDescent="0.2">
      <c r="S1872" s="27"/>
      <c r="T1872" s="28"/>
      <c r="U1872" s="28"/>
    </row>
    <row r="1873" spans="19:21" x14ac:dyDescent="0.2">
      <c r="S1873" s="27"/>
      <c r="T1873" s="28"/>
      <c r="U1873" s="28"/>
    </row>
    <row r="1874" spans="19:21" x14ac:dyDescent="0.2">
      <c r="S1874" s="27"/>
      <c r="T1874" s="28"/>
      <c r="U1874" s="28"/>
    </row>
    <row r="1875" spans="19:21" x14ac:dyDescent="0.2">
      <c r="S1875" s="27"/>
      <c r="T1875" s="28"/>
      <c r="U1875" s="28"/>
    </row>
    <row r="1876" spans="19:21" x14ac:dyDescent="0.2">
      <c r="S1876" s="27"/>
      <c r="T1876" s="28"/>
      <c r="U1876" s="28"/>
    </row>
    <row r="1877" spans="19:21" x14ac:dyDescent="0.2">
      <c r="S1877" s="27"/>
      <c r="T1877" s="28"/>
      <c r="U1877" s="28"/>
    </row>
    <row r="1878" spans="19:21" x14ac:dyDescent="0.2">
      <c r="S1878" s="27"/>
      <c r="T1878" s="28"/>
      <c r="U1878" s="28"/>
    </row>
    <row r="1879" spans="19:21" x14ac:dyDescent="0.2">
      <c r="S1879" s="27"/>
      <c r="T1879" s="28"/>
      <c r="U1879" s="28"/>
    </row>
    <row r="1880" spans="19:21" x14ac:dyDescent="0.2">
      <c r="S1880" s="27"/>
      <c r="T1880" s="28"/>
      <c r="U1880" s="28"/>
    </row>
    <row r="1881" spans="19:21" x14ac:dyDescent="0.2">
      <c r="S1881" s="27"/>
      <c r="T1881" s="28"/>
      <c r="U1881" s="28"/>
    </row>
    <row r="1882" spans="19:21" x14ac:dyDescent="0.2">
      <c r="S1882" s="27"/>
      <c r="T1882" s="28"/>
      <c r="U1882" s="28"/>
    </row>
    <row r="1883" spans="19:21" x14ac:dyDescent="0.2">
      <c r="S1883" s="27"/>
      <c r="T1883" s="28"/>
      <c r="U1883" s="28"/>
    </row>
    <row r="1884" spans="19:21" x14ac:dyDescent="0.2">
      <c r="S1884" s="27"/>
      <c r="T1884" s="28"/>
      <c r="U1884" s="28"/>
    </row>
    <row r="1885" spans="19:21" x14ac:dyDescent="0.2">
      <c r="S1885" s="27"/>
      <c r="T1885" s="28"/>
      <c r="U1885" s="28"/>
    </row>
    <row r="1886" spans="19:21" x14ac:dyDescent="0.2">
      <c r="S1886" s="27"/>
      <c r="T1886" s="28"/>
      <c r="U1886" s="28"/>
    </row>
    <row r="1887" spans="19:21" x14ac:dyDescent="0.2">
      <c r="S1887" s="27"/>
      <c r="T1887" s="28"/>
      <c r="U1887" s="28"/>
    </row>
    <row r="1888" spans="19:21" x14ac:dyDescent="0.2">
      <c r="S1888" s="27"/>
      <c r="T1888" s="28"/>
      <c r="U1888" s="28"/>
    </row>
    <row r="1889" spans="19:21" x14ac:dyDescent="0.2">
      <c r="S1889" s="27"/>
      <c r="T1889" s="28"/>
      <c r="U1889" s="28"/>
    </row>
    <row r="1890" spans="19:21" x14ac:dyDescent="0.2">
      <c r="S1890" s="27"/>
      <c r="T1890" s="28"/>
      <c r="U1890" s="28"/>
    </row>
    <row r="1891" spans="19:21" x14ac:dyDescent="0.2">
      <c r="S1891" s="27"/>
      <c r="T1891" s="28"/>
      <c r="U1891" s="28"/>
    </row>
    <row r="1892" spans="19:21" x14ac:dyDescent="0.2">
      <c r="S1892" s="27"/>
      <c r="T1892" s="28"/>
      <c r="U1892" s="28"/>
    </row>
    <row r="1893" spans="19:21" x14ac:dyDescent="0.2">
      <c r="S1893" s="27"/>
      <c r="T1893" s="28"/>
      <c r="U1893" s="28"/>
    </row>
    <row r="1894" spans="19:21" x14ac:dyDescent="0.2">
      <c r="S1894" s="27"/>
      <c r="T1894" s="28"/>
      <c r="U1894" s="28"/>
    </row>
    <row r="1895" spans="19:21" x14ac:dyDescent="0.2">
      <c r="S1895" s="27"/>
      <c r="T1895" s="28"/>
      <c r="U1895" s="28"/>
    </row>
    <row r="1896" spans="19:21" x14ac:dyDescent="0.2">
      <c r="S1896" s="27"/>
      <c r="T1896" s="28"/>
      <c r="U1896" s="28"/>
    </row>
    <row r="1897" spans="19:21" x14ac:dyDescent="0.2">
      <c r="S1897" s="27"/>
      <c r="T1897" s="28"/>
      <c r="U1897" s="28"/>
    </row>
    <row r="1898" spans="19:21" x14ac:dyDescent="0.2">
      <c r="S1898" s="27"/>
      <c r="T1898" s="28"/>
      <c r="U1898" s="28"/>
    </row>
    <row r="1899" spans="19:21" x14ac:dyDescent="0.2">
      <c r="S1899" s="27"/>
      <c r="T1899" s="28"/>
      <c r="U1899" s="28"/>
    </row>
    <row r="1900" spans="19:21" x14ac:dyDescent="0.2">
      <c r="S1900" s="27"/>
      <c r="T1900" s="28"/>
      <c r="U1900" s="28"/>
    </row>
    <row r="1901" spans="19:21" x14ac:dyDescent="0.2">
      <c r="S1901" s="27"/>
      <c r="T1901" s="28"/>
      <c r="U1901" s="28"/>
    </row>
    <row r="1902" spans="19:21" x14ac:dyDescent="0.2">
      <c r="S1902" s="27"/>
      <c r="T1902" s="28"/>
      <c r="U1902" s="28"/>
    </row>
    <row r="1903" spans="19:21" x14ac:dyDescent="0.2">
      <c r="S1903" s="27"/>
      <c r="T1903" s="28"/>
      <c r="U1903" s="28"/>
    </row>
    <row r="1904" spans="19:21" x14ac:dyDescent="0.2">
      <c r="S1904" s="27"/>
      <c r="T1904" s="28"/>
      <c r="U1904" s="28"/>
    </row>
    <row r="1905" spans="19:21" x14ac:dyDescent="0.2">
      <c r="S1905" s="27"/>
      <c r="T1905" s="28"/>
      <c r="U1905" s="28"/>
    </row>
    <row r="1906" spans="19:21" x14ac:dyDescent="0.2">
      <c r="S1906" s="27"/>
      <c r="T1906" s="28"/>
      <c r="U1906" s="28"/>
    </row>
    <row r="1907" spans="19:21" x14ac:dyDescent="0.2">
      <c r="S1907" s="27"/>
      <c r="T1907" s="28"/>
      <c r="U1907" s="28"/>
    </row>
    <row r="1908" spans="19:21" x14ac:dyDescent="0.2">
      <c r="S1908" s="27"/>
      <c r="T1908" s="28"/>
      <c r="U1908" s="28"/>
    </row>
    <row r="1909" spans="19:21" x14ac:dyDescent="0.2">
      <c r="S1909" s="27"/>
      <c r="T1909" s="28"/>
      <c r="U1909" s="28"/>
    </row>
    <row r="1910" spans="19:21" x14ac:dyDescent="0.2">
      <c r="S1910" s="27"/>
      <c r="T1910" s="28"/>
      <c r="U1910" s="28"/>
    </row>
    <row r="1911" spans="19:21" x14ac:dyDescent="0.2">
      <c r="S1911" s="27"/>
      <c r="T1911" s="28"/>
      <c r="U1911" s="28"/>
    </row>
    <row r="1912" spans="19:21" x14ac:dyDescent="0.2">
      <c r="S1912" s="27"/>
      <c r="T1912" s="28"/>
      <c r="U1912" s="28"/>
    </row>
    <row r="1913" spans="19:21" x14ac:dyDescent="0.2">
      <c r="S1913" s="27"/>
      <c r="T1913" s="28"/>
      <c r="U1913" s="28"/>
    </row>
    <row r="1914" spans="19:21" x14ac:dyDescent="0.2">
      <c r="S1914" s="27"/>
      <c r="T1914" s="28"/>
      <c r="U1914" s="28"/>
    </row>
    <row r="1915" spans="19:21" x14ac:dyDescent="0.2">
      <c r="S1915" s="27"/>
      <c r="T1915" s="28"/>
      <c r="U1915" s="28"/>
    </row>
    <row r="1916" spans="19:21" x14ac:dyDescent="0.2">
      <c r="S1916" s="27"/>
      <c r="T1916" s="28"/>
      <c r="U1916" s="28"/>
    </row>
    <row r="1917" spans="19:21" x14ac:dyDescent="0.2">
      <c r="S1917" s="27"/>
      <c r="T1917" s="28"/>
      <c r="U1917" s="28"/>
    </row>
    <row r="1918" spans="19:21" x14ac:dyDescent="0.2">
      <c r="S1918" s="27"/>
      <c r="T1918" s="28"/>
      <c r="U1918" s="28"/>
    </row>
    <row r="1919" spans="19:21" x14ac:dyDescent="0.2">
      <c r="S1919" s="27"/>
      <c r="T1919" s="28"/>
      <c r="U1919" s="28"/>
    </row>
    <row r="1920" spans="19:21" x14ac:dyDescent="0.2">
      <c r="S1920" s="27"/>
      <c r="T1920" s="28"/>
      <c r="U1920" s="28"/>
    </row>
    <row r="1921" spans="19:21" x14ac:dyDescent="0.2">
      <c r="S1921" s="27"/>
      <c r="T1921" s="28"/>
      <c r="U1921" s="28"/>
    </row>
    <row r="1922" spans="19:21" x14ac:dyDescent="0.2">
      <c r="S1922" s="27"/>
      <c r="T1922" s="28"/>
      <c r="U1922" s="28"/>
    </row>
    <row r="1923" spans="19:21" x14ac:dyDescent="0.2">
      <c r="S1923" s="27"/>
      <c r="T1923" s="28"/>
      <c r="U1923" s="28"/>
    </row>
    <row r="1924" spans="19:21" x14ac:dyDescent="0.2">
      <c r="S1924" s="27"/>
      <c r="T1924" s="28"/>
      <c r="U1924" s="28"/>
    </row>
    <row r="1925" spans="19:21" x14ac:dyDescent="0.2">
      <c r="S1925" s="27"/>
      <c r="T1925" s="28"/>
      <c r="U1925" s="28"/>
    </row>
    <row r="1926" spans="19:21" x14ac:dyDescent="0.2">
      <c r="S1926" s="27"/>
      <c r="T1926" s="28"/>
      <c r="U1926" s="28"/>
    </row>
    <row r="1927" spans="19:21" x14ac:dyDescent="0.2">
      <c r="S1927" s="27"/>
      <c r="T1927" s="28"/>
      <c r="U1927" s="28"/>
    </row>
    <row r="1928" spans="19:21" x14ac:dyDescent="0.2">
      <c r="S1928" s="27"/>
      <c r="T1928" s="28"/>
      <c r="U1928" s="28"/>
    </row>
    <row r="1929" spans="19:21" x14ac:dyDescent="0.2">
      <c r="S1929" s="27"/>
      <c r="T1929" s="28"/>
      <c r="U1929" s="28"/>
    </row>
    <row r="1930" spans="19:21" x14ac:dyDescent="0.2">
      <c r="S1930" s="27"/>
      <c r="T1930" s="28"/>
      <c r="U1930" s="28"/>
    </row>
    <row r="1931" spans="19:21" x14ac:dyDescent="0.2">
      <c r="S1931" s="27"/>
      <c r="T1931" s="28"/>
      <c r="U1931" s="28"/>
    </row>
    <row r="1932" spans="19:21" x14ac:dyDescent="0.2">
      <c r="S1932" s="27"/>
      <c r="T1932" s="28"/>
      <c r="U1932" s="28"/>
    </row>
    <row r="1933" spans="19:21" x14ac:dyDescent="0.2">
      <c r="S1933" s="27"/>
      <c r="T1933" s="28"/>
      <c r="U1933" s="28"/>
    </row>
    <row r="1934" spans="19:21" x14ac:dyDescent="0.2">
      <c r="S1934" s="27"/>
      <c r="T1934" s="28"/>
      <c r="U1934" s="28"/>
    </row>
    <row r="1935" spans="19:21" x14ac:dyDescent="0.2">
      <c r="S1935" s="27"/>
      <c r="T1935" s="28"/>
      <c r="U1935" s="28"/>
    </row>
    <row r="1936" spans="19:21" x14ac:dyDescent="0.2">
      <c r="S1936" s="27"/>
      <c r="T1936" s="28"/>
      <c r="U1936" s="28"/>
    </row>
    <row r="1937" spans="19:21" x14ac:dyDescent="0.2">
      <c r="S1937" s="27"/>
      <c r="T1937" s="28"/>
      <c r="U1937" s="28"/>
    </row>
    <row r="1938" spans="19:21" x14ac:dyDescent="0.2">
      <c r="S1938" s="27"/>
      <c r="T1938" s="28"/>
      <c r="U1938" s="28"/>
    </row>
    <row r="1939" spans="19:21" x14ac:dyDescent="0.2">
      <c r="S1939" s="27"/>
      <c r="T1939" s="28"/>
      <c r="U1939" s="28"/>
    </row>
    <row r="1940" spans="19:21" x14ac:dyDescent="0.2">
      <c r="S1940" s="27"/>
      <c r="T1940" s="28"/>
      <c r="U1940" s="28"/>
    </row>
    <row r="1941" spans="19:21" x14ac:dyDescent="0.2">
      <c r="S1941" s="27"/>
      <c r="T1941" s="28"/>
      <c r="U1941" s="28"/>
    </row>
    <row r="1942" spans="19:21" x14ac:dyDescent="0.2">
      <c r="S1942" s="27"/>
      <c r="T1942" s="28"/>
      <c r="U1942" s="28"/>
    </row>
    <row r="1943" spans="19:21" x14ac:dyDescent="0.2">
      <c r="S1943" s="27"/>
      <c r="T1943" s="28"/>
      <c r="U1943" s="28"/>
    </row>
    <row r="1944" spans="19:21" x14ac:dyDescent="0.2">
      <c r="S1944" s="27"/>
      <c r="T1944" s="28"/>
      <c r="U1944" s="28"/>
    </row>
    <row r="1945" spans="19:21" x14ac:dyDescent="0.2">
      <c r="S1945" s="27"/>
      <c r="T1945" s="28"/>
      <c r="U1945" s="28"/>
    </row>
    <row r="1946" spans="19:21" x14ac:dyDescent="0.2">
      <c r="S1946" s="27"/>
      <c r="T1946" s="28"/>
      <c r="U1946" s="28"/>
    </row>
    <row r="1947" spans="19:21" x14ac:dyDescent="0.2">
      <c r="S1947" s="27"/>
      <c r="T1947" s="28"/>
      <c r="U1947" s="28"/>
    </row>
    <row r="1948" spans="19:21" x14ac:dyDescent="0.2">
      <c r="S1948" s="27"/>
      <c r="T1948" s="28"/>
      <c r="U1948" s="28"/>
    </row>
    <row r="1949" spans="19:21" x14ac:dyDescent="0.2">
      <c r="S1949" s="27"/>
      <c r="T1949" s="28"/>
      <c r="U1949" s="28"/>
    </row>
    <row r="1950" spans="19:21" x14ac:dyDescent="0.2">
      <c r="S1950" s="27"/>
      <c r="T1950" s="28"/>
      <c r="U1950" s="28"/>
    </row>
    <row r="1951" spans="19:21" x14ac:dyDescent="0.2">
      <c r="S1951" s="27"/>
      <c r="T1951" s="28"/>
      <c r="U1951" s="28"/>
    </row>
    <row r="1952" spans="19:21" x14ac:dyDescent="0.2">
      <c r="S1952" s="27"/>
      <c r="T1952" s="28"/>
      <c r="U1952" s="28"/>
    </row>
    <row r="1953" spans="19:21" x14ac:dyDescent="0.2">
      <c r="S1953" s="27"/>
      <c r="T1953" s="28"/>
      <c r="U1953" s="28"/>
    </row>
    <row r="1954" spans="19:21" x14ac:dyDescent="0.2">
      <c r="S1954" s="27"/>
      <c r="T1954" s="28"/>
      <c r="U1954" s="28"/>
    </row>
    <row r="1955" spans="19:21" x14ac:dyDescent="0.2">
      <c r="S1955" s="27"/>
      <c r="T1955" s="28"/>
      <c r="U1955" s="28"/>
    </row>
    <row r="1956" spans="19:21" x14ac:dyDescent="0.2">
      <c r="S1956" s="27"/>
      <c r="T1956" s="28"/>
      <c r="U1956" s="28"/>
    </row>
    <row r="1957" spans="19:21" x14ac:dyDescent="0.2">
      <c r="S1957" s="27"/>
      <c r="T1957" s="28"/>
      <c r="U1957" s="28"/>
    </row>
    <row r="1958" spans="19:21" x14ac:dyDescent="0.2">
      <c r="S1958" s="27"/>
      <c r="T1958" s="28"/>
      <c r="U1958" s="28"/>
    </row>
    <row r="1959" spans="19:21" x14ac:dyDescent="0.2">
      <c r="S1959" s="27"/>
      <c r="T1959" s="28"/>
      <c r="U1959" s="28"/>
    </row>
    <row r="1960" spans="19:21" x14ac:dyDescent="0.2">
      <c r="S1960" s="27"/>
      <c r="T1960" s="28"/>
      <c r="U1960" s="28"/>
    </row>
    <row r="1961" spans="19:21" x14ac:dyDescent="0.2">
      <c r="S1961" s="27"/>
      <c r="T1961" s="28"/>
      <c r="U1961" s="28"/>
    </row>
    <row r="1962" spans="19:21" x14ac:dyDescent="0.2">
      <c r="S1962" s="27"/>
      <c r="T1962" s="28"/>
      <c r="U1962" s="28"/>
    </row>
    <row r="1963" spans="19:21" x14ac:dyDescent="0.2">
      <c r="S1963" s="27"/>
      <c r="T1963" s="28"/>
      <c r="U1963" s="28"/>
    </row>
    <row r="1964" spans="19:21" x14ac:dyDescent="0.2">
      <c r="S1964" s="27"/>
      <c r="T1964" s="28"/>
      <c r="U1964" s="28"/>
    </row>
    <row r="1965" spans="19:21" x14ac:dyDescent="0.2">
      <c r="S1965" s="27"/>
      <c r="T1965" s="28"/>
      <c r="U1965" s="28"/>
    </row>
    <row r="1966" spans="19:21" x14ac:dyDescent="0.2">
      <c r="S1966" s="27"/>
      <c r="T1966" s="28"/>
      <c r="U1966" s="28"/>
    </row>
    <row r="1967" spans="19:21" x14ac:dyDescent="0.2">
      <c r="S1967" s="27"/>
      <c r="T1967" s="28"/>
      <c r="U1967" s="28"/>
    </row>
    <row r="1968" spans="19:21" x14ac:dyDescent="0.2">
      <c r="S1968" s="27"/>
      <c r="T1968" s="28"/>
      <c r="U1968" s="28"/>
    </row>
    <row r="1969" spans="19:21" x14ac:dyDescent="0.2">
      <c r="S1969" s="27"/>
      <c r="T1969" s="28"/>
      <c r="U1969" s="28"/>
    </row>
    <row r="1970" spans="19:21" x14ac:dyDescent="0.2">
      <c r="S1970" s="27"/>
      <c r="T1970" s="28"/>
      <c r="U1970" s="28"/>
    </row>
    <row r="1971" spans="19:21" x14ac:dyDescent="0.2">
      <c r="S1971" s="27"/>
      <c r="T1971" s="28"/>
      <c r="U1971" s="28"/>
    </row>
    <row r="1972" spans="19:21" x14ac:dyDescent="0.2">
      <c r="S1972" s="27"/>
      <c r="T1972" s="28"/>
      <c r="U1972" s="28"/>
    </row>
    <row r="1973" spans="19:21" x14ac:dyDescent="0.2">
      <c r="S1973" s="27"/>
      <c r="T1973" s="28"/>
      <c r="U1973" s="28"/>
    </row>
    <row r="1974" spans="19:21" x14ac:dyDescent="0.2">
      <c r="S1974" s="27"/>
      <c r="T1974" s="28"/>
      <c r="U1974" s="28"/>
    </row>
  </sheetData>
  <sheetProtection password="DAAD" sheet="1" objects="1" scenarios="1"/>
  <mergeCells count="5">
    <mergeCell ref="A1:B1"/>
    <mergeCell ref="D19:E19"/>
    <mergeCell ref="D17:E17"/>
    <mergeCell ref="D18:E18"/>
    <mergeCell ref="D15:E15"/>
  </mergeCells>
  <phoneticPr fontId="0" type="noConversion"/>
  <dataValidations count="8">
    <dataValidation allowBlank="1" errorTitle="ERROR" error="0 - Mat. Definitiva_x000a_9 - Mat. Provisoria" sqref="B4"/>
    <dataValidation allowBlank="1" errorTitle="ERROR" error="Despliegue la lista de opciones haciendo click en la flecha del lado derecho de la celda" promptTitle="IMPORTANTE" prompt="Si elige &quot;Cuota de Ratificación&quot; detalle en la Celda contigua a cual pertenece. Ej: 2 de 4 ó 3 y 4 de 6 etc._x000a_Si elige &quot;Otros&quot; detalle a que pertenece." sqref="B9"/>
    <dataValidation errorStyle="information" allowBlank="1" showInputMessage="1" showErrorMessage="1" sqref="C9:C11"/>
    <dataValidation type="whole" allowBlank="1" showInputMessage="1" showErrorMessage="1" errorTitle="ERROR" error="Verifique su Matricula._x000a_Solo número de 3 o 4 cifras.-" sqref="E3">
      <formula1>400</formula1>
      <formula2>5200</formula2>
    </dataValidation>
    <dataValidation allowBlank="1" showInputMessage="1" showErrorMessage="1" errorTitle="ERROR" error="0 - Mat. Definitiva_x000a_9 - Mat. Provisoria" sqref="E4"/>
    <dataValidation allowBlank="1" errorTitle="ERROR" error="Verifique su Matricula._x000a_Solo número de 3 o 4 cifras.-" sqref="B3"/>
    <dataValidation type="date" allowBlank="1" showInputMessage="1" showErrorMessage="1" errorTitle="ERROR" error="Fecha no Válida" promptTitle="FORMATO" prompt="dd/mm/aaaa" sqref="B11">
      <formula1>39448</formula1>
      <formula2>44196</formula2>
    </dataValidation>
    <dataValidation type="decimal" allowBlank="1" showInputMessage="1" showErrorMessage="1" errorTitle="ERROR" error="Número no válido_x000a_Valor permitido: entre 0 y 9999,99" promptTitle="Valores Permitidos" prompt="Entre 0 y 9999,99" sqref="B10">
      <formula1>0</formula1>
      <formula2>9999.99</formula2>
    </dataValidation>
  </dataValidations>
  <hyperlinks>
    <hyperlink ref="D15" location="Principal!A1" display="VOLVER"/>
    <hyperlink ref="B15" location="'Calculo Visado'!A1" display="CALCULAR VISADO"/>
    <hyperlink ref="B17" location="'Planilla Visado'!A1" display="COMPLETAR PLANILLA DE REGISTRO DE TRABAJOS"/>
    <hyperlink ref="D17:E17" location="'Boleta Cliente'!Área_de_impresión" display="IMPRIMIR BOLETA"/>
    <hyperlink ref="D18:E18" location="'Boleta Cliente'!Área_de_impresión" display="A NOMBRE DEL CLIENTE"/>
    <hyperlink ref="B19" location="'Planilla Auto'!A1" display="GENERAR PLANILLA DE REGISTRO DE TRABAJOS"/>
  </hyperlinks>
  <pageMargins left="0.75" right="0.75" top="1" bottom="1" header="0" footer="0"/>
  <pageSetup paperSize="9" orientation="portrait" r:id="rId1"/>
  <headerFooter alignWithMargins="0"/>
  <ignoredErrors>
    <ignoredError sqref="M2" numberStoredAsText="1"/>
    <ignoredError sqref="N4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BG92"/>
  <sheetViews>
    <sheetView workbookViewId="0">
      <selection activeCell="A4" sqref="A4:G4"/>
    </sheetView>
  </sheetViews>
  <sheetFormatPr baseColWidth="10" defaultRowHeight="12.75" x14ac:dyDescent="0.2"/>
  <cols>
    <col min="1" max="1" width="10.7109375" style="54" customWidth="1"/>
    <col min="2" max="2" width="20.7109375" style="54" customWidth="1"/>
    <col min="3" max="3" width="2.7109375" style="54" customWidth="1"/>
    <col min="4" max="4" width="20.7109375" style="54" customWidth="1"/>
    <col min="5" max="5" width="2.7109375" style="54" customWidth="1"/>
    <col min="6" max="6" width="20.7109375" style="54" customWidth="1"/>
    <col min="7" max="7" width="10.7109375" style="54" customWidth="1"/>
    <col min="8" max="11" width="11.7109375" style="54" customWidth="1"/>
    <col min="12" max="12" width="11.42578125" style="54"/>
    <col min="13" max="13" width="32.7109375" style="54" customWidth="1"/>
    <col min="14" max="14" width="15.7109375" style="54" customWidth="1"/>
    <col min="15" max="15" width="1.7109375" style="54" customWidth="1"/>
    <col min="16" max="16" width="32.7109375" style="54" customWidth="1"/>
    <col min="17" max="17" width="15.7109375" style="54" customWidth="1"/>
    <col min="18" max="19" width="5.7109375" style="54" customWidth="1"/>
    <col min="20" max="20" width="12.7109375" style="54" customWidth="1"/>
    <col min="21" max="21" width="5.7109375" style="54" customWidth="1"/>
    <col min="22" max="28" width="11.42578125" style="54"/>
    <col min="29" max="29" width="40.7109375" style="54" customWidth="1"/>
    <col min="30" max="30" width="20.7109375" style="54" customWidth="1"/>
    <col min="31" max="32" width="12.7109375" style="54" customWidth="1"/>
    <col min="33" max="33" width="5.7109375" style="54" customWidth="1"/>
    <col min="34" max="36" width="11.42578125" style="54"/>
    <col min="37" max="39" width="18.7109375" style="54" customWidth="1"/>
    <col min="40" max="44" width="11.42578125" style="54"/>
    <col min="45" max="47" width="18.7109375" style="54" customWidth="1"/>
    <col min="48" max="52" width="11.42578125" style="54"/>
    <col min="53" max="54" width="19.7109375" style="54" customWidth="1"/>
    <col min="55" max="55" width="18.7109375" style="54" customWidth="1"/>
    <col min="56" max="16384" width="11.42578125" style="54"/>
  </cols>
  <sheetData>
    <row r="1" spans="1:59" ht="18" customHeight="1" x14ac:dyDescent="0.25">
      <c r="A1" s="346" t="s">
        <v>20</v>
      </c>
      <c r="B1" s="346"/>
      <c r="C1" s="346"/>
      <c r="D1" s="346"/>
      <c r="E1" s="346"/>
      <c r="F1" s="346"/>
      <c r="G1" s="346"/>
      <c r="H1" s="113"/>
      <c r="I1" s="113"/>
      <c r="J1" s="113"/>
      <c r="K1" s="113"/>
      <c r="L1" s="113"/>
      <c r="M1" s="346" t="s">
        <v>20</v>
      </c>
      <c r="N1" s="346"/>
      <c r="O1" s="346"/>
      <c r="P1" s="346"/>
      <c r="Q1" s="346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346" t="s">
        <v>20</v>
      </c>
      <c r="AD1" s="346"/>
      <c r="AE1" s="114"/>
      <c r="AF1" s="114"/>
      <c r="AG1" s="113"/>
      <c r="AH1" s="113"/>
      <c r="AI1" s="113"/>
      <c r="AJ1" s="113"/>
      <c r="AK1" s="346" t="s">
        <v>20</v>
      </c>
      <c r="AL1" s="346"/>
      <c r="AM1" s="346"/>
      <c r="AN1" s="113"/>
      <c r="AO1" s="113"/>
      <c r="AP1" s="113"/>
      <c r="AQ1" s="113"/>
      <c r="AR1" s="113"/>
      <c r="AS1" s="346" t="s">
        <v>20</v>
      </c>
      <c r="AT1" s="346"/>
      <c r="AU1" s="346"/>
      <c r="AV1" s="113"/>
      <c r="AW1" s="113"/>
      <c r="AX1" s="113"/>
      <c r="AY1" s="113"/>
      <c r="AZ1" s="113"/>
      <c r="BA1" s="346" t="s">
        <v>20</v>
      </c>
      <c r="BB1" s="346"/>
      <c r="BC1" s="346"/>
      <c r="BD1" s="163">
        <v>0</v>
      </c>
      <c r="BE1" s="113"/>
      <c r="BF1" s="113"/>
      <c r="BG1" s="113"/>
    </row>
    <row r="2" spans="1:59" ht="18" customHeight="1" x14ac:dyDescent="0.25">
      <c r="A2" s="346" t="s">
        <v>21</v>
      </c>
      <c r="B2" s="346"/>
      <c r="C2" s="346"/>
      <c r="D2" s="346"/>
      <c r="E2" s="346"/>
      <c r="F2" s="346"/>
      <c r="G2" s="346"/>
      <c r="H2" s="113"/>
      <c r="I2" s="113"/>
      <c r="J2" s="113"/>
      <c r="K2" s="113"/>
      <c r="L2" s="113"/>
      <c r="M2" s="346" t="s">
        <v>21</v>
      </c>
      <c r="N2" s="346"/>
      <c r="O2" s="346"/>
      <c r="P2" s="346"/>
      <c r="Q2" s="346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346" t="s">
        <v>21</v>
      </c>
      <c r="AD2" s="346"/>
      <c r="AE2" s="114"/>
      <c r="AF2" s="114"/>
      <c r="AG2" s="113"/>
      <c r="AH2" s="113"/>
      <c r="AI2" s="113"/>
      <c r="AJ2" s="113"/>
      <c r="AK2" s="346" t="s">
        <v>21</v>
      </c>
      <c r="AL2" s="346"/>
      <c r="AM2" s="346"/>
      <c r="AN2" s="113"/>
      <c r="AO2" s="113"/>
      <c r="AP2" s="113"/>
      <c r="AQ2" s="113"/>
      <c r="AR2" s="113"/>
      <c r="AS2" s="346" t="s">
        <v>21</v>
      </c>
      <c r="AT2" s="346"/>
      <c r="AU2" s="346"/>
      <c r="AV2" s="113"/>
      <c r="AW2" s="113"/>
      <c r="AX2" s="113"/>
      <c r="AY2" s="113"/>
      <c r="AZ2" s="113"/>
      <c r="BA2" s="346" t="s">
        <v>21</v>
      </c>
      <c r="BB2" s="346"/>
      <c r="BC2" s="346"/>
      <c r="BD2" s="163">
        <v>1</v>
      </c>
      <c r="BE2" s="113"/>
      <c r="BF2" s="113"/>
      <c r="BG2" s="113"/>
    </row>
    <row r="3" spans="1:59" ht="9.9499999999999993" customHeight="1" x14ac:dyDescent="0.2">
      <c r="A3" s="347"/>
      <c r="B3" s="347"/>
      <c r="C3" s="347"/>
      <c r="D3" s="347"/>
      <c r="E3" s="347"/>
      <c r="F3" s="347"/>
      <c r="G3" s="347"/>
      <c r="H3" s="113"/>
      <c r="I3" s="113"/>
      <c r="J3" s="113"/>
      <c r="K3" s="113"/>
      <c r="L3" s="113"/>
      <c r="M3" s="347"/>
      <c r="N3" s="347"/>
      <c r="O3" s="347"/>
      <c r="P3" s="347"/>
      <c r="Q3" s="347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5"/>
      <c r="AD3" s="115"/>
      <c r="AE3" s="116"/>
      <c r="AF3" s="116"/>
      <c r="AG3" s="113"/>
      <c r="AH3" s="113"/>
      <c r="AI3" s="113"/>
      <c r="AJ3" s="113"/>
      <c r="AK3" s="117"/>
      <c r="AL3" s="117"/>
      <c r="AM3" s="118"/>
      <c r="AN3" s="113"/>
      <c r="AO3" s="113"/>
      <c r="AP3" s="113"/>
      <c r="AQ3" s="113"/>
      <c r="AR3" s="113"/>
      <c r="AS3" s="117"/>
      <c r="AT3" s="117"/>
      <c r="AU3" s="118"/>
      <c r="AV3" s="113"/>
      <c r="AW3" s="113"/>
      <c r="AX3" s="113"/>
      <c r="AY3" s="113"/>
      <c r="AZ3" s="113"/>
      <c r="BA3" s="117"/>
      <c r="BB3" s="117"/>
      <c r="BC3" s="118"/>
      <c r="BD3" s="113"/>
      <c r="BE3" s="113"/>
      <c r="BF3" s="113"/>
      <c r="BG3" s="113"/>
    </row>
    <row r="4" spans="1:59" ht="20.100000000000001" customHeight="1" x14ac:dyDescent="0.2">
      <c r="A4" s="343" t="s">
        <v>75</v>
      </c>
      <c r="B4" s="343"/>
      <c r="C4" s="343"/>
      <c r="D4" s="343"/>
      <c r="E4" s="343"/>
      <c r="F4" s="343"/>
      <c r="G4" s="343"/>
      <c r="H4" s="113"/>
      <c r="I4" s="113"/>
      <c r="J4" s="113"/>
      <c r="K4" s="113"/>
      <c r="L4" s="113"/>
      <c r="M4" s="343" t="s">
        <v>197</v>
      </c>
      <c r="N4" s="343"/>
      <c r="O4" s="343"/>
      <c r="P4" s="343"/>
      <c r="Q4" s="34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343" t="s">
        <v>198</v>
      </c>
      <c r="AD4" s="343"/>
      <c r="AE4" s="119"/>
      <c r="AF4" s="119"/>
      <c r="AG4" s="113"/>
      <c r="AH4" s="113"/>
      <c r="AI4" s="113"/>
      <c r="AJ4" s="113"/>
      <c r="AK4" s="343" t="s">
        <v>199</v>
      </c>
      <c r="AL4" s="343"/>
      <c r="AM4" s="343"/>
      <c r="AN4" s="113"/>
      <c r="AO4" s="113"/>
      <c r="AP4" s="113"/>
      <c r="AQ4" s="113"/>
      <c r="AR4" s="113"/>
      <c r="AS4" s="343" t="s">
        <v>201</v>
      </c>
      <c r="AT4" s="343"/>
      <c r="AU4" s="343"/>
      <c r="AV4" s="113"/>
      <c r="AW4" s="113"/>
      <c r="AX4" s="113"/>
      <c r="AY4" s="113"/>
      <c r="AZ4" s="113"/>
      <c r="BA4" s="343" t="s">
        <v>203</v>
      </c>
      <c r="BB4" s="343"/>
      <c r="BC4" s="343"/>
      <c r="BD4" s="113"/>
      <c r="BE4" s="113"/>
      <c r="BF4" s="113"/>
      <c r="BG4" s="113"/>
    </row>
    <row r="5" spans="1:59" ht="9.9499999999999993" customHeight="1" x14ac:dyDescent="0.2">
      <c r="A5" s="344"/>
      <c r="B5" s="344"/>
      <c r="C5" s="120"/>
      <c r="D5" s="121"/>
      <c r="E5" s="121"/>
      <c r="F5" s="121"/>
      <c r="G5" s="121"/>
      <c r="H5" s="113"/>
      <c r="I5" s="113"/>
      <c r="J5" s="113"/>
      <c r="K5" s="113"/>
      <c r="L5" s="113"/>
      <c r="M5" s="344"/>
      <c r="N5" s="344"/>
      <c r="O5" s="121"/>
      <c r="P5" s="121"/>
      <c r="Q5" s="121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20"/>
      <c r="AD5" s="122"/>
      <c r="AE5" s="123"/>
      <c r="AF5" s="123"/>
      <c r="AG5" s="113"/>
      <c r="AH5" s="113"/>
      <c r="AI5" s="113"/>
      <c r="AJ5" s="113"/>
      <c r="AK5" s="124"/>
      <c r="AL5" s="124"/>
      <c r="AM5" s="118"/>
      <c r="AN5" s="113"/>
      <c r="AO5" s="113"/>
      <c r="AP5" s="113"/>
      <c r="AQ5" s="113"/>
      <c r="AR5" s="113"/>
      <c r="AS5" s="124"/>
      <c r="AT5" s="124"/>
      <c r="AU5" s="118"/>
      <c r="AV5" s="113"/>
      <c r="AW5" s="113"/>
      <c r="AX5" s="113"/>
      <c r="AY5" s="113"/>
      <c r="AZ5" s="113"/>
      <c r="BA5" s="124"/>
      <c r="BB5" s="124"/>
      <c r="BC5" s="118"/>
      <c r="BD5" s="113"/>
      <c r="BE5" s="113"/>
      <c r="BF5" s="113"/>
      <c r="BG5" s="113"/>
    </row>
    <row r="6" spans="1:59" ht="9.9499999999999993" customHeight="1" thickBot="1" x14ac:dyDescent="0.25">
      <c r="A6" s="125"/>
      <c r="B6" s="125"/>
      <c r="C6" s="125"/>
      <c r="D6" s="125"/>
      <c r="E6" s="125"/>
      <c r="F6" s="125"/>
      <c r="G6" s="125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  <c r="BG6" s="113"/>
    </row>
    <row r="7" spans="1:59" ht="18" customHeight="1" thickTop="1" x14ac:dyDescent="0.2">
      <c r="A7" s="126"/>
      <c r="B7" s="127"/>
      <c r="C7" s="127"/>
      <c r="D7" s="128"/>
      <c r="E7" s="128"/>
      <c r="F7" s="129"/>
      <c r="G7" s="130"/>
      <c r="H7" s="113"/>
      <c r="I7" s="113"/>
      <c r="J7" s="113"/>
      <c r="K7" s="113"/>
      <c r="L7" s="113"/>
      <c r="M7" s="341" t="s">
        <v>76</v>
      </c>
      <c r="N7" s="341"/>
      <c r="O7" s="118"/>
      <c r="P7" s="341" t="s">
        <v>77</v>
      </c>
      <c r="Q7" s="341"/>
      <c r="R7" s="113"/>
      <c r="S7" s="125"/>
      <c r="T7" s="125"/>
      <c r="U7" s="125"/>
      <c r="V7" s="113"/>
      <c r="W7" s="113"/>
      <c r="X7" s="113"/>
      <c r="Y7" s="113"/>
      <c r="Z7" s="113"/>
      <c r="AA7" s="113"/>
      <c r="AB7" s="113"/>
      <c r="AC7" s="345" t="s">
        <v>246</v>
      </c>
      <c r="AD7" s="345"/>
      <c r="AE7" s="113"/>
      <c r="AF7" s="113"/>
      <c r="AG7" s="113"/>
      <c r="AH7" s="113"/>
      <c r="AI7" s="113"/>
      <c r="AJ7" s="113"/>
      <c r="AK7" s="341" t="s">
        <v>200</v>
      </c>
      <c r="AL7" s="341"/>
      <c r="AM7" s="341"/>
      <c r="AN7" s="113"/>
      <c r="AO7" s="113"/>
      <c r="AP7" s="113"/>
      <c r="AQ7" s="113"/>
      <c r="AR7" s="113"/>
      <c r="AS7" s="341" t="s">
        <v>111</v>
      </c>
      <c r="AT7" s="341"/>
      <c r="AU7" s="341"/>
      <c r="AV7" s="113"/>
      <c r="AW7" s="113"/>
      <c r="AX7" s="113"/>
      <c r="AY7" s="113"/>
      <c r="AZ7" s="113"/>
      <c r="BA7" s="341" t="s">
        <v>206</v>
      </c>
      <c r="BB7" s="341"/>
      <c r="BC7" s="341"/>
      <c r="BD7" s="113"/>
      <c r="BE7" s="113"/>
      <c r="BF7" s="113"/>
      <c r="BG7" s="113"/>
    </row>
    <row r="8" spans="1:59" ht="15.95" customHeight="1" x14ac:dyDescent="0.2">
      <c r="A8" s="131"/>
      <c r="B8" s="338" t="s">
        <v>179</v>
      </c>
      <c r="C8" s="132"/>
      <c r="D8" s="133"/>
      <c r="E8" s="103"/>
      <c r="F8" s="338" t="s">
        <v>180</v>
      </c>
      <c r="G8" s="134"/>
      <c r="H8" s="113"/>
      <c r="I8" s="125"/>
      <c r="J8" s="125"/>
      <c r="K8" s="125"/>
      <c r="L8" s="113"/>
      <c r="M8" s="135" t="s">
        <v>184</v>
      </c>
      <c r="N8" s="108"/>
      <c r="O8" s="118"/>
      <c r="P8" s="135" t="s">
        <v>193</v>
      </c>
      <c r="Q8" s="108"/>
      <c r="R8" s="113"/>
      <c r="S8" s="125"/>
      <c r="T8" s="125"/>
      <c r="U8" s="125"/>
      <c r="V8" s="113"/>
      <c r="W8" s="113"/>
      <c r="X8" s="113"/>
      <c r="Y8" s="113"/>
      <c r="Z8" s="113"/>
      <c r="AA8" s="113"/>
      <c r="AB8" s="113"/>
      <c r="AC8" s="136" t="s">
        <v>78</v>
      </c>
      <c r="AD8" s="109"/>
      <c r="AE8" s="125"/>
      <c r="AF8" s="125"/>
      <c r="AG8" s="125"/>
      <c r="AH8" s="113"/>
      <c r="AI8" s="113"/>
      <c r="AJ8" s="113"/>
      <c r="AK8" s="327" t="s">
        <v>184</v>
      </c>
      <c r="AL8" s="328"/>
      <c r="AM8" s="56"/>
      <c r="AN8" s="113"/>
      <c r="AO8" s="113"/>
      <c r="AP8" s="113"/>
      <c r="AQ8" s="113"/>
      <c r="AR8" s="113"/>
      <c r="AS8" s="327" t="s">
        <v>202</v>
      </c>
      <c r="AT8" s="328"/>
      <c r="AU8" s="56"/>
      <c r="AV8" s="113"/>
      <c r="AW8" s="113"/>
      <c r="AX8" s="113"/>
      <c r="AY8" s="113"/>
      <c r="AZ8" s="113"/>
      <c r="BA8" s="327" t="s">
        <v>205</v>
      </c>
      <c r="BB8" s="328"/>
      <c r="BC8" s="56"/>
      <c r="BD8" s="113"/>
      <c r="BE8" s="113"/>
      <c r="BF8" s="113"/>
      <c r="BG8" s="113"/>
    </row>
    <row r="9" spans="1:59" ht="15.95" customHeight="1" thickBot="1" x14ac:dyDescent="0.25">
      <c r="A9" s="137"/>
      <c r="B9" s="339"/>
      <c r="C9" s="138"/>
      <c r="D9" s="133"/>
      <c r="E9" s="103"/>
      <c r="F9" s="339"/>
      <c r="G9" s="139"/>
      <c r="H9" s="113"/>
      <c r="I9" s="140"/>
      <c r="J9" s="110"/>
      <c r="K9" s="125"/>
      <c r="L9" s="113"/>
      <c r="M9" s="135" t="s">
        <v>185</v>
      </c>
      <c r="N9" s="108"/>
      <c r="O9" s="118"/>
      <c r="P9" s="113" t="s">
        <v>194</v>
      </c>
      <c r="Q9" s="108"/>
      <c r="R9" s="113"/>
      <c r="S9" s="140"/>
      <c r="T9" s="110"/>
      <c r="U9" s="125"/>
      <c r="V9" s="113"/>
      <c r="W9" s="113"/>
      <c r="X9" s="113"/>
      <c r="Y9" s="113"/>
      <c r="Z9" s="113"/>
      <c r="AA9" s="113"/>
      <c r="AB9" s="113"/>
      <c r="AC9" s="113"/>
      <c r="AD9" s="113"/>
      <c r="AE9" s="140"/>
      <c r="AF9" s="110"/>
      <c r="AG9" s="125"/>
      <c r="AH9" s="113"/>
      <c r="AI9" s="113"/>
      <c r="AJ9" s="113"/>
      <c r="AK9" s="327" t="s">
        <v>185</v>
      </c>
      <c r="AL9" s="328"/>
      <c r="AM9" s="56"/>
      <c r="AN9" s="113"/>
      <c r="AO9" s="113"/>
      <c r="AP9" s="113"/>
      <c r="AQ9" s="113"/>
      <c r="AR9" s="113"/>
      <c r="AS9" s="135"/>
      <c r="AT9" s="135"/>
      <c r="AU9" s="112"/>
      <c r="AV9" s="113"/>
      <c r="AW9" s="113"/>
      <c r="AX9" s="113"/>
      <c r="AY9" s="113"/>
      <c r="AZ9" s="113"/>
      <c r="BA9" s="327" t="s">
        <v>204</v>
      </c>
      <c r="BB9" s="328"/>
      <c r="BC9" s="56"/>
      <c r="BD9" s="113"/>
      <c r="BE9" s="113"/>
      <c r="BF9" s="113"/>
      <c r="BG9" s="113"/>
    </row>
    <row r="10" spans="1:59" ht="14.1" customHeight="1" thickBot="1" x14ac:dyDescent="0.25">
      <c r="A10" s="141"/>
      <c r="B10" s="340"/>
      <c r="C10" s="142"/>
      <c r="D10" s="133"/>
      <c r="E10" s="103"/>
      <c r="F10" s="340"/>
      <c r="G10" s="143"/>
      <c r="H10" s="113"/>
      <c r="I10" s="140"/>
      <c r="J10" s="110"/>
      <c r="K10" s="125"/>
      <c r="L10" s="113"/>
      <c r="M10" s="113"/>
      <c r="N10" s="113"/>
      <c r="O10" s="118"/>
      <c r="P10" s="113"/>
      <c r="Q10" s="113"/>
      <c r="R10" s="113"/>
      <c r="S10" s="140"/>
      <c r="T10" s="110"/>
      <c r="U10" s="125"/>
      <c r="V10" s="113"/>
      <c r="W10" s="113"/>
      <c r="X10" s="113"/>
      <c r="Y10" s="113"/>
      <c r="Z10" s="113"/>
      <c r="AA10" s="113"/>
      <c r="AB10" s="113"/>
      <c r="AC10" s="144"/>
      <c r="AD10" s="145">
        <f>IF(AD8&gt;192000,IF(AD8&lt;=500000,AD8*AE10%,"0,00"),240)</f>
        <v>240</v>
      </c>
      <c r="AE10" s="146">
        <v>0.125</v>
      </c>
      <c r="AF10" s="111">
        <v>625</v>
      </c>
      <c r="AG10" s="125"/>
      <c r="AH10" s="113"/>
      <c r="AI10" s="113"/>
      <c r="AJ10" s="113"/>
      <c r="AK10" s="135"/>
      <c r="AL10" s="135"/>
      <c r="AM10" s="113"/>
      <c r="AN10" s="113"/>
      <c r="AO10" s="113"/>
      <c r="AP10" s="113"/>
      <c r="AQ10" s="113"/>
      <c r="AR10" s="113"/>
      <c r="AS10" s="335" t="s">
        <v>81</v>
      </c>
      <c r="AT10" s="336"/>
      <c r="AU10" s="147">
        <f>IF(AU8&gt;5,(240+(0.15*240*(AU8-5))),240)</f>
        <v>240</v>
      </c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</row>
    <row r="11" spans="1:59" ht="15.95" customHeight="1" thickBot="1" x14ac:dyDescent="0.25">
      <c r="A11" s="141"/>
      <c r="B11" s="142"/>
      <c r="C11" s="142"/>
      <c r="D11" s="133"/>
      <c r="E11" s="103"/>
      <c r="F11" s="148"/>
      <c r="G11" s="143"/>
      <c r="H11" s="113"/>
      <c r="I11" s="140"/>
      <c r="J11" s="110"/>
      <c r="K11" s="125"/>
      <c r="L11" s="113"/>
      <c r="M11" s="135" t="s">
        <v>186</v>
      </c>
      <c r="N11" s="149">
        <f>SUM(N8+(N9/2))</f>
        <v>0</v>
      </c>
      <c r="O11" s="118"/>
      <c r="P11" s="135" t="s">
        <v>186</v>
      </c>
      <c r="Q11" s="149">
        <f>SUM((Q8/2)+Q9)</f>
        <v>0</v>
      </c>
      <c r="R11" s="113"/>
      <c r="S11" s="140"/>
      <c r="T11" s="110"/>
      <c r="U11" s="125"/>
      <c r="V11" s="113"/>
      <c r="W11" s="113"/>
      <c r="X11" s="113"/>
      <c r="Y11" s="113"/>
      <c r="Z11" s="113"/>
      <c r="AA11" s="113"/>
      <c r="AB11" s="113"/>
      <c r="AC11" s="150"/>
      <c r="AD11" s="145" t="str">
        <f>IF((AD8&gt;500000)*AND(AD8&lt;=1000000),((AD8-500000)*AE11%)+AF10,"0,00")</f>
        <v>0,00</v>
      </c>
      <c r="AE11" s="146">
        <v>0.11699999999999999</v>
      </c>
      <c r="AF11" s="111">
        <v>584.99883</v>
      </c>
      <c r="AG11" s="125"/>
      <c r="AH11" s="113"/>
      <c r="AI11" s="113"/>
      <c r="AJ11" s="113"/>
      <c r="AK11" s="327" t="s">
        <v>186</v>
      </c>
      <c r="AL11" s="342"/>
      <c r="AM11" s="149">
        <f>SUM(AM8+(AM9/2))</f>
        <v>0</v>
      </c>
      <c r="AN11" s="113"/>
      <c r="AO11" s="113"/>
      <c r="AP11" s="113"/>
      <c r="AQ11" s="113"/>
      <c r="AR11" s="113"/>
      <c r="AS11" s="135"/>
      <c r="AT11" s="112"/>
      <c r="AU11" s="113"/>
      <c r="AV11" s="113"/>
      <c r="AW11" s="113"/>
      <c r="AX11" s="113"/>
      <c r="AY11" s="113"/>
      <c r="AZ11" s="113"/>
      <c r="BA11" s="335" t="s">
        <v>81</v>
      </c>
      <c r="BB11" s="336"/>
      <c r="BC11" s="147">
        <f>(BC8*50)+(BC9*75)</f>
        <v>0</v>
      </c>
      <c r="BD11" s="113"/>
      <c r="BE11" s="113"/>
      <c r="BF11" s="113"/>
      <c r="BG11" s="113"/>
    </row>
    <row r="12" spans="1:59" ht="15.95" customHeight="1" thickBot="1" x14ac:dyDescent="0.25">
      <c r="A12" s="137"/>
      <c r="B12" s="133"/>
      <c r="C12" s="138"/>
      <c r="D12" s="338" t="s">
        <v>181</v>
      </c>
      <c r="E12" s="103"/>
      <c r="F12" s="133"/>
      <c r="G12" s="143"/>
      <c r="H12" s="113"/>
      <c r="I12" s="140"/>
      <c r="J12" s="151"/>
      <c r="K12" s="125"/>
      <c r="L12" s="113"/>
      <c r="M12" s="113"/>
      <c r="N12" s="113"/>
      <c r="O12" s="118"/>
      <c r="P12" s="113"/>
      <c r="Q12" s="113"/>
      <c r="R12" s="113"/>
      <c r="S12" s="140"/>
      <c r="T12" s="151"/>
      <c r="U12" s="125"/>
      <c r="V12" s="113"/>
      <c r="W12" s="113"/>
      <c r="X12" s="113"/>
      <c r="Y12" s="113"/>
      <c r="Z12" s="113"/>
      <c r="AA12" s="113"/>
      <c r="AB12" s="113"/>
      <c r="AC12" s="150"/>
      <c r="AD12" s="145" t="str">
        <f>IF((AD8&gt;1000000)*AND(AD8&lt;=2500000),((AD8-1000000)*AE12%)+AF10+AF11,"0,00")</f>
        <v>0,00</v>
      </c>
      <c r="AE12" s="146">
        <v>0.10649999999999998</v>
      </c>
      <c r="AF12" s="152">
        <v>1597.4989349999996</v>
      </c>
      <c r="AG12" s="125"/>
      <c r="AH12" s="113"/>
      <c r="AI12" s="113"/>
      <c r="AJ12" s="113"/>
      <c r="AK12" s="135"/>
      <c r="AL12" s="135"/>
      <c r="AM12" s="113"/>
      <c r="AN12" s="113"/>
      <c r="AO12" s="113"/>
      <c r="AP12" s="113"/>
      <c r="AQ12" s="113"/>
      <c r="AR12" s="113"/>
      <c r="AS12" s="153"/>
      <c r="AT12" s="153"/>
      <c r="AU12" s="153"/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113"/>
      <c r="BG12" s="113"/>
    </row>
    <row r="13" spans="1:59" ht="15.95" customHeight="1" thickBot="1" x14ac:dyDescent="0.25">
      <c r="A13" s="154"/>
      <c r="B13" s="133"/>
      <c r="C13" s="132"/>
      <c r="D13" s="339"/>
      <c r="E13" s="103"/>
      <c r="F13" s="133"/>
      <c r="G13" s="143"/>
      <c r="H13" s="113"/>
      <c r="I13" s="140"/>
      <c r="J13" s="110"/>
      <c r="K13" s="125"/>
      <c r="L13" s="113"/>
      <c r="M13" s="155" t="s">
        <v>187</v>
      </c>
      <c r="N13" s="147">
        <f>IF(N11&gt;40,N11*6,240)</f>
        <v>240</v>
      </c>
      <c r="O13" s="118"/>
      <c r="P13" s="155" t="s">
        <v>187</v>
      </c>
      <c r="Q13" s="147">
        <f>IF(Q11&gt;40,Q11*6,240)</f>
        <v>240</v>
      </c>
      <c r="R13" s="113"/>
      <c r="S13" s="140"/>
      <c r="T13" s="110"/>
      <c r="U13" s="125"/>
      <c r="V13" s="113"/>
      <c r="W13" s="113"/>
      <c r="X13" s="113"/>
      <c r="Y13" s="113"/>
      <c r="Z13" s="113"/>
      <c r="AA13" s="113"/>
      <c r="AB13" s="113"/>
      <c r="AC13" s="150"/>
      <c r="AD13" s="145" t="str">
        <f>IF((AD8&gt;2500000)*AND(AD8&lt;=5000000),((AD8-2500000)*AE13%)+SUM(AF10:AF12),"0,00")</f>
        <v>0,00</v>
      </c>
      <c r="AE13" s="146">
        <v>9.7500000000000003E-2</v>
      </c>
      <c r="AF13" s="111">
        <v>2437.4990250000001</v>
      </c>
      <c r="AG13" s="125"/>
      <c r="AH13" s="113"/>
      <c r="AI13" s="113"/>
      <c r="AJ13" s="113"/>
      <c r="AK13" s="335" t="s">
        <v>81</v>
      </c>
      <c r="AL13" s="336"/>
      <c r="AM13" s="147">
        <f>IF(AM11&gt;=166.7,(AM11*6)*10%,100)</f>
        <v>100</v>
      </c>
      <c r="AN13" s="113"/>
      <c r="AO13" s="113"/>
      <c r="AP13" s="113"/>
      <c r="AQ13" s="113"/>
      <c r="AR13" s="113"/>
      <c r="AS13" s="153"/>
      <c r="AT13" s="107" t="s">
        <v>19</v>
      </c>
      <c r="AU13" s="153"/>
      <c r="AV13" s="113"/>
      <c r="AW13" s="113"/>
      <c r="AX13" s="113"/>
      <c r="AY13" s="113"/>
      <c r="AZ13" s="113"/>
      <c r="BA13" s="341" t="s">
        <v>207</v>
      </c>
      <c r="BB13" s="341"/>
      <c r="BC13" s="341"/>
      <c r="BD13" s="113"/>
      <c r="BE13" s="113"/>
      <c r="BF13" s="113"/>
      <c r="BG13" s="113"/>
    </row>
    <row r="14" spans="1:59" ht="15" customHeight="1" thickBot="1" x14ac:dyDescent="0.25">
      <c r="A14" s="137"/>
      <c r="B14" s="133"/>
      <c r="C14" s="138"/>
      <c r="D14" s="340"/>
      <c r="E14" s="133"/>
      <c r="F14" s="133"/>
      <c r="G14" s="143"/>
      <c r="H14" s="113"/>
      <c r="I14" s="140"/>
      <c r="J14" s="110"/>
      <c r="K14" s="125"/>
      <c r="L14" s="113"/>
      <c r="M14" s="113"/>
      <c r="N14" s="113"/>
      <c r="O14" s="118"/>
      <c r="P14" s="113"/>
      <c r="Q14" s="113"/>
      <c r="R14" s="113"/>
      <c r="S14" s="140"/>
      <c r="T14" s="110"/>
      <c r="U14" s="125"/>
      <c r="V14" s="113"/>
      <c r="W14" s="113"/>
      <c r="X14" s="113"/>
      <c r="Y14" s="113"/>
      <c r="Z14" s="113"/>
      <c r="AA14" s="113"/>
      <c r="AB14" s="113"/>
      <c r="AC14" s="156" t="s">
        <v>81</v>
      </c>
      <c r="AD14" s="145" t="str">
        <f>IF((AD8&gt;5000000)*AND(AD8&lt;=9500000),((AD8-5000000)*AE14%)+SUM(AF10:AF13),"0,00")</f>
        <v>0,00</v>
      </c>
      <c r="AE14" s="146">
        <v>7.8E-2</v>
      </c>
      <c r="AF14" s="111">
        <v>3509.9992200000002</v>
      </c>
      <c r="AG14" s="125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53"/>
      <c r="AT14" s="153"/>
      <c r="AU14" s="153"/>
      <c r="AV14" s="113"/>
      <c r="AW14" s="113"/>
      <c r="AX14" s="113"/>
      <c r="AY14" s="113"/>
      <c r="AZ14" s="113"/>
      <c r="BA14" s="327" t="s">
        <v>208</v>
      </c>
      <c r="BB14" s="328"/>
      <c r="BC14" s="56"/>
      <c r="BD14" s="113"/>
      <c r="BE14" s="113"/>
      <c r="BF14" s="113"/>
      <c r="BG14" s="113"/>
    </row>
    <row r="15" spans="1:59" ht="15.95" customHeight="1" thickBot="1" x14ac:dyDescent="0.25">
      <c r="A15" s="137"/>
      <c r="B15" s="138"/>
      <c r="C15" s="138"/>
      <c r="D15" s="133"/>
      <c r="E15" s="103"/>
      <c r="F15" s="138"/>
      <c r="G15" s="139"/>
      <c r="H15" s="113"/>
      <c r="I15" s="125"/>
      <c r="J15" s="125"/>
      <c r="K15" s="125"/>
      <c r="L15" s="113"/>
      <c r="M15" s="155" t="s">
        <v>188</v>
      </c>
      <c r="N15" s="147">
        <f>IF(N13&gt;1200,N13*20%,240)</f>
        <v>240</v>
      </c>
      <c r="O15" s="118"/>
      <c r="P15" s="155" t="s">
        <v>188</v>
      </c>
      <c r="Q15" s="147">
        <f>IF(Q13&gt;1200,Q13*20%,240)</f>
        <v>240</v>
      </c>
      <c r="R15" s="113"/>
      <c r="S15" s="125"/>
      <c r="T15" s="125"/>
      <c r="U15" s="125"/>
      <c r="V15" s="113"/>
      <c r="W15" s="113"/>
      <c r="X15" s="113"/>
      <c r="Y15" s="113"/>
      <c r="Z15" s="113"/>
      <c r="AA15" s="113"/>
      <c r="AB15" s="113"/>
      <c r="AC15" s="157" t="s">
        <v>228</v>
      </c>
      <c r="AD15" s="145" t="str">
        <f>IF((AD8&gt;9500000)*AND(AD8&lt;=50000000),((AD8-9500000)*AE15%)+SUM(AF10:AF14),"0,00")</f>
        <v>0,00</v>
      </c>
      <c r="AE15" s="146">
        <v>5.8499999999999996E-2</v>
      </c>
      <c r="AF15" s="152">
        <v>23692.499415000002</v>
      </c>
      <c r="AG15" s="125"/>
      <c r="AH15" s="113"/>
      <c r="AI15" s="113"/>
      <c r="AJ15" s="113"/>
      <c r="AK15" s="153"/>
      <c r="AL15" s="153"/>
      <c r="AM15" s="15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35"/>
      <c r="BB15" s="135"/>
      <c r="BC15" s="113"/>
      <c r="BD15" s="113"/>
      <c r="BE15" s="113"/>
      <c r="BF15" s="113"/>
      <c r="BG15" s="113"/>
    </row>
    <row r="16" spans="1:59" ht="15" customHeight="1" thickBot="1" x14ac:dyDescent="0.25">
      <c r="A16" s="158"/>
      <c r="B16" s="338" t="s">
        <v>182</v>
      </c>
      <c r="C16" s="159"/>
      <c r="D16" s="133"/>
      <c r="E16" s="103"/>
      <c r="F16" s="338" t="s">
        <v>183</v>
      </c>
      <c r="G16" s="160"/>
      <c r="H16" s="113"/>
      <c r="I16" s="113"/>
      <c r="J16" s="113"/>
      <c r="K16" s="113"/>
      <c r="L16" s="113"/>
      <c r="M16" s="113"/>
      <c r="N16" s="113"/>
      <c r="O16" s="118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50"/>
      <c r="AD16" s="145" t="str">
        <f>IF((AD8&gt;50000000)*AND(AD8&lt;=160000000),((AD8-50000000)*AE16%)+SUM(AF10:AF15),"0,00")</f>
        <v>0,00</v>
      </c>
      <c r="AE16" s="146">
        <v>3.9E-2</v>
      </c>
      <c r="AF16" s="161">
        <v>42899.999609999999</v>
      </c>
      <c r="AG16" s="113"/>
      <c r="AH16" s="113"/>
      <c r="AI16" s="113"/>
      <c r="AJ16" s="113"/>
      <c r="AK16" s="153"/>
      <c r="AL16" s="107" t="s">
        <v>19</v>
      </c>
      <c r="AM16" s="153"/>
      <c r="AN16" s="113"/>
      <c r="AO16" s="113"/>
      <c r="AP16" s="113"/>
      <c r="AQ16" s="113"/>
      <c r="AR16" s="113"/>
      <c r="AS16" s="113"/>
      <c r="AT16" s="113"/>
      <c r="AU16" s="113"/>
      <c r="AV16" s="113"/>
      <c r="AW16" s="113"/>
      <c r="AX16" s="113"/>
      <c r="AY16" s="113"/>
      <c r="AZ16" s="113"/>
      <c r="BA16" s="335" t="s">
        <v>81</v>
      </c>
      <c r="BB16" s="336"/>
      <c r="BC16" s="147">
        <f>IF(BC14&lt;&gt;0,100+(0.5*(100*(BC14-1))),0)</f>
        <v>0</v>
      </c>
      <c r="BD16" s="113"/>
      <c r="BE16" s="113"/>
      <c r="BF16" s="113"/>
      <c r="BG16" s="113"/>
    </row>
    <row r="17" spans="1:59" ht="15.95" customHeight="1" thickBot="1" x14ac:dyDescent="0.25">
      <c r="A17" s="131"/>
      <c r="B17" s="339"/>
      <c r="C17" s="132"/>
      <c r="D17" s="138"/>
      <c r="E17" s="138"/>
      <c r="F17" s="339"/>
      <c r="G17" s="134"/>
      <c r="H17" s="113"/>
      <c r="I17" s="113"/>
      <c r="J17" s="113"/>
      <c r="K17" s="113"/>
      <c r="L17" s="113"/>
      <c r="M17" s="155" t="s">
        <v>189</v>
      </c>
      <c r="N17" s="147">
        <f>IF(N13&gt;400,N13*60%,240)</f>
        <v>240</v>
      </c>
      <c r="O17" s="118"/>
      <c r="P17" s="155" t="s">
        <v>189</v>
      </c>
      <c r="Q17" s="147">
        <f>IF(Q13&gt;400,Q13*60%,240)</f>
        <v>240</v>
      </c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50"/>
      <c r="AD17" s="145" t="str">
        <f>IF((AD8&gt;160000000)*AND(AD8&lt;=500000000),((AD8-160000000)*AE17%)+SUM(AF10:AF16),"0,00")</f>
        <v>0,00</v>
      </c>
      <c r="AE17" s="146">
        <v>1.95E-2</v>
      </c>
      <c r="AF17" s="161">
        <v>66299.999804999999</v>
      </c>
      <c r="AG17" s="113"/>
      <c r="AH17" s="113"/>
      <c r="AI17" s="113"/>
      <c r="AJ17" s="113"/>
      <c r="AK17" s="153"/>
      <c r="AL17" s="153"/>
      <c r="AM17" s="153"/>
      <c r="AN17" s="113"/>
      <c r="AO17" s="113"/>
      <c r="AP17" s="113"/>
      <c r="AQ17" s="113"/>
      <c r="AR17" s="113"/>
      <c r="AS17" s="113"/>
      <c r="AT17" s="113"/>
      <c r="AU17" s="113"/>
      <c r="AV17" s="113"/>
      <c r="AW17" s="113"/>
      <c r="AX17" s="113"/>
      <c r="AY17" s="113"/>
      <c r="AZ17" s="113"/>
      <c r="BA17" s="113"/>
      <c r="BB17" s="113"/>
      <c r="BC17" s="113"/>
      <c r="BD17" s="113"/>
      <c r="BE17" s="113"/>
      <c r="BF17" s="113"/>
      <c r="BG17" s="113"/>
    </row>
    <row r="18" spans="1:59" ht="15" customHeight="1" thickBot="1" x14ac:dyDescent="0.25">
      <c r="A18" s="137"/>
      <c r="B18" s="340"/>
      <c r="C18" s="138"/>
      <c r="D18" s="133"/>
      <c r="E18" s="103"/>
      <c r="F18" s="340"/>
      <c r="G18" s="139"/>
      <c r="H18" s="113"/>
      <c r="I18" s="113"/>
      <c r="J18" s="113"/>
      <c r="K18" s="113"/>
      <c r="L18" s="113"/>
      <c r="M18" s="113"/>
      <c r="N18" s="113"/>
      <c r="O18" s="118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50"/>
      <c r="AD18" s="145" t="str">
        <f>IF((AD8&gt;500000000)*AND(AD8&lt;=1000000000),((AD8-500000000)*AE18%)+SUM(AF10:AF17),"0,00")</f>
        <v>0,00</v>
      </c>
      <c r="AE18" s="146">
        <v>9.75E-3</v>
      </c>
      <c r="AF18" s="161">
        <v>48749.9999025</v>
      </c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3"/>
      <c r="BA18" s="341" t="s">
        <v>209</v>
      </c>
      <c r="BB18" s="341"/>
      <c r="BC18" s="341"/>
      <c r="BD18" s="113"/>
      <c r="BE18" s="113"/>
      <c r="BF18" s="113"/>
      <c r="BG18" s="113"/>
    </row>
    <row r="19" spans="1:59" ht="15.95" customHeight="1" thickBot="1" x14ac:dyDescent="0.25">
      <c r="A19" s="141"/>
      <c r="B19" s="142"/>
      <c r="C19" s="142"/>
      <c r="D19" s="133"/>
      <c r="E19" s="103"/>
      <c r="F19" s="148"/>
      <c r="G19" s="143"/>
      <c r="H19" s="113"/>
      <c r="I19" s="113"/>
      <c r="J19" s="113"/>
      <c r="K19" s="113"/>
      <c r="L19" s="113"/>
      <c r="M19" s="155" t="s">
        <v>195</v>
      </c>
      <c r="N19" s="147">
        <f>IF(N13&gt;400,N13*60%,240)</f>
        <v>240</v>
      </c>
      <c r="O19" s="118"/>
      <c r="P19" s="155" t="s">
        <v>195</v>
      </c>
      <c r="Q19" s="147">
        <f>IF(Q13&gt;400,Q13*60%,240)</f>
        <v>240</v>
      </c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50"/>
      <c r="AD19" s="145" t="str">
        <f>IF((AD8&gt;1000000000)*AND(AD8&lt;=1500000000),((AD8-1000000000)*AE19%)+SUM(AF10:AF18),"0,00")</f>
        <v>0,00</v>
      </c>
      <c r="AE19" s="146">
        <v>1.9499999999999999E-3</v>
      </c>
      <c r="AF19" s="161">
        <v>9749.9999805000007</v>
      </c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3"/>
      <c r="AW19" s="113"/>
      <c r="AX19" s="113"/>
      <c r="AY19" s="113"/>
      <c r="AZ19" s="113"/>
      <c r="BA19" s="327" t="s">
        <v>211</v>
      </c>
      <c r="BB19" s="328"/>
      <c r="BC19" s="56"/>
      <c r="BD19" s="113"/>
      <c r="BE19" s="113"/>
      <c r="BF19" s="113"/>
      <c r="BG19" s="113"/>
    </row>
    <row r="20" spans="1:59" ht="15" customHeight="1" thickBot="1" x14ac:dyDescent="0.25">
      <c r="A20" s="137"/>
      <c r="B20" s="138"/>
      <c r="C20" s="138"/>
      <c r="D20" s="133"/>
      <c r="E20" s="103"/>
      <c r="F20" s="148"/>
      <c r="G20" s="143"/>
      <c r="H20" s="113"/>
      <c r="I20" s="113"/>
      <c r="J20" s="113"/>
      <c r="K20" s="113"/>
      <c r="L20" s="113"/>
      <c r="M20" s="113"/>
      <c r="N20" s="113"/>
      <c r="O20" s="118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62"/>
      <c r="AD20" s="145" t="str">
        <f>IF((AD8&gt;1500000000),((AD8-1500000000)*AE20%)+SUM(AF10:AF19),"0,00")</f>
        <v>0,00</v>
      </c>
      <c r="AE20" s="146">
        <v>9.7999999999999997E-4</v>
      </c>
      <c r="AF20" s="16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3"/>
      <c r="AU20" s="113"/>
      <c r="AV20" s="113"/>
      <c r="AW20" s="113"/>
      <c r="AX20" s="113"/>
      <c r="AY20" s="113"/>
      <c r="AZ20" s="113"/>
      <c r="BA20" s="327" t="s">
        <v>210</v>
      </c>
      <c r="BB20" s="328"/>
      <c r="BC20" s="56"/>
      <c r="BD20" s="113"/>
      <c r="BE20" s="113"/>
      <c r="BF20" s="113"/>
      <c r="BG20" s="113"/>
    </row>
    <row r="21" spans="1:59" ht="15.95" customHeight="1" thickBot="1" x14ac:dyDescent="0.25">
      <c r="A21" s="141"/>
      <c r="B21" s="142"/>
      <c r="C21" s="142"/>
      <c r="D21" s="138"/>
      <c r="E21" s="138"/>
      <c r="F21" s="148"/>
      <c r="G21" s="143"/>
      <c r="H21" s="113"/>
      <c r="I21" s="113"/>
      <c r="J21" s="113"/>
      <c r="K21" s="113"/>
      <c r="L21" s="113"/>
      <c r="M21" s="155" t="s">
        <v>191</v>
      </c>
      <c r="N21" s="147">
        <f>IF(N13&gt;600,N13*40%,240)</f>
        <v>240</v>
      </c>
      <c r="O21" s="118"/>
      <c r="P21" s="155" t="s">
        <v>191</v>
      </c>
      <c r="Q21" s="147">
        <f>IF(Q13&gt;600,Q13*40%,240)</f>
        <v>240</v>
      </c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64"/>
      <c r="AD21" s="118"/>
      <c r="AE21" s="113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  <c r="AT21" s="113"/>
      <c r="AU21" s="113"/>
      <c r="AV21" s="113"/>
      <c r="AW21" s="113"/>
      <c r="AX21" s="113"/>
      <c r="AY21" s="113"/>
      <c r="AZ21" s="113"/>
      <c r="BA21" s="135"/>
      <c r="BB21" s="135"/>
      <c r="BC21" s="113"/>
      <c r="BD21" s="113"/>
      <c r="BE21" s="113"/>
      <c r="BF21" s="113"/>
      <c r="BG21" s="113"/>
    </row>
    <row r="22" spans="1:59" ht="15" customHeight="1" thickBot="1" x14ac:dyDescent="0.25">
      <c r="A22" s="137"/>
      <c r="B22" s="329" t="s">
        <v>212</v>
      </c>
      <c r="C22" s="104"/>
      <c r="D22" s="329" t="s">
        <v>178</v>
      </c>
      <c r="E22" s="105"/>
      <c r="F22" s="332" t="s">
        <v>177</v>
      </c>
      <c r="G22" s="143"/>
      <c r="H22" s="113"/>
      <c r="I22" s="113"/>
      <c r="J22" s="113"/>
      <c r="K22" s="113"/>
      <c r="L22" s="113"/>
      <c r="M22" s="113"/>
      <c r="N22" s="113"/>
      <c r="O22" s="118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65" t="s">
        <v>81</v>
      </c>
      <c r="AD22" s="324">
        <f>IF(AD10&gt;400,MAX(AD10:AD20)*60%,240)</f>
        <v>240</v>
      </c>
      <c r="AE22" s="113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13"/>
      <c r="BA22" s="335" t="s">
        <v>81</v>
      </c>
      <c r="BB22" s="336"/>
      <c r="BC22" s="147">
        <f>IF(BC19=0,IF(BC20&lt;&gt;0,200+(0.5*(100*(BC20-1))),0),IF(BC20&lt;&gt;0,150+(0.5*(100*(BC20-1))),0))</f>
        <v>0</v>
      </c>
      <c r="BD22" s="113"/>
      <c r="BE22" s="113"/>
      <c r="BF22" s="113"/>
      <c r="BG22" s="113"/>
    </row>
    <row r="23" spans="1:59" ht="15" customHeight="1" thickBot="1" x14ac:dyDescent="0.25">
      <c r="A23" s="154"/>
      <c r="B23" s="330"/>
      <c r="C23" s="104"/>
      <c r="D23" s="330"/>
      <c r="E23" s="105"/>
      <c r="F23" s="333"/>
      <c r="G23" s="143"/>
      <c r="H23" s="113"/>
      <c r="I23" s="113"/>
      <c r="J23" s="113"/>
      <c r="K23" s="113"/>
      <c r="L23" s="113"/>
      <c r="M23" s="155" t="s">
        <v>190</v>
      </c>
      <c r="N23" s="147">
        <f>IF(N13&gt;1200,N13*20%,240)</f>
        <v>240</v>
      </c>
      <c r="O23" s="118"/>
      <c r="P23" s="155" t="s">
        <v>190</v>
      </c>
      <c r="Q23" s="147">
        <f>IF(Q13&gt;1200,Q13*20%,240)</f>
        <v>240</v>
      </c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66" t="s">
        <v>229</v>
      </c>
      <c r="AD23" s="325"/>
      <c r="AE23" s="113"/>
      <c r="AF23" s="113"/>
      <c r="AG23" s="113"/>
      <c r="AH23" s="113"/>
      <c r="AI23" s="113"/>
      <c r="AJ23" s="113"/>
      <c r="AK23" s="113"/>
      <c r="AL23" s="113"/>
      <c r="AM23" s="113"/>
      <c r="AN23" s="113"/>
      <c r="AO23" s="113"/>
      <c r="AP23" s="113"/>
      <c r="AQ23" s="113"/>
      <c r="AR23" s="113"/>
      <c r="AS23" s="113"/>
      <c r="AT23" s="113"/>
      <c r="AU23" s="113"/>
      <c r="AV23" s="113"/>
      <c r="AW23" s="113"/>
      <c r="AX23" s="113"/>
      <c r="AY23" s="113"/>
      <c r="AZ23" s="113"/>
      <c r="BA23" s="113"/>
      <c r="BB23" s="113"/>
      <c r="BC23" s="113"/>
      <c r="BD23" s="113"/>
      <c r="BE23" s="113"/>
      <c r="BF23" s="113"/>
      <c r="BG23" s="113"/>
    </row>
    <row r="24" spans="1:59" ht="15" customHeight="1" thickBot="1" x14ac:dyDescent="0.25">
      <c r="A24" s="137"/>
      <c r="B24" s="331"/>
      <c r="C24" s="104"/>
      <c r="D24" s="331"/>
      <c r="E24" s="105"/>
      <c r="F24" s="334"/>
      <c r="G24" s="143"/>
      <c r="H24" s="113"/>
      <c r="I24" s="113"/>
      <c r="J24" s="113"/>
      <c r="K24" s="113"/>
      <c r="L24" s="113"/>
      <c r="M24" s="113"/>
      <c r="N24" s="113"/>
      <c r="O24" s="118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66" t="s">
        <v>230</v>
      </c>
      <c r="AD24" s="325"/>
      <c r="AE24" s="113"/>
      <c r="AF24" s="113"/>
      <c r="AG24" s="113"/>
      <c r="AH24" s="113"/>
      <c r="AI24" s="113"/>
      <c r="AJ24" s="113"/>
      <c r="AK24" s="113"/>
      <c r="AL24" s="113"/>
      <c r="AM24" s="113"/>
      <c r="AN24" s="113"/>
      <c r="AO24" s="113"/>
      <c r="AP24" s="113"/>
      <c r="AQ24" s="113"/>
      <c r="AR24" s="113"/>
      <c r="AS24" s="113"/>
      <c r="AT24" s="113"/>
      <c r="AU24" s="113"/>
      <c r="AV24" s="113"/>
      <c r="AW24" s="113"/>
      <c r="AX24" s="113"/>
      <c r="AY24" s="113"/>
      <c r="AZ24" s="113"/>
      <c r="BA24" s="113"/>
      <c r="BB24" s="337" t="s">
        <v>227</v>
      </c>
      <c r="BC24" s="317">
        <f>BC11+BC16+BC22</f>
        <v>0</v>
      </c>
      <c r="BD24" s="113"/>
      <c r="BE24" s="113"/>
      <c r="BF24" s="113"/>
      <c r="BG24" s="113"/>
    </row>
    <row r="25" spans="1:59" ht="15.95" customHeight="1" thickBot="1" x14ac:dyDescent="0.25">
      <c r="A25" s="137"/>
      <c r="B25" s="138"/>
      <c r="C25" s="138"/>
      <c r="D25" s="138"/>
      <c r="E25" s="138"/>
      <c r="F25" s="138"/>
      <c r="G25" s="139"/>
      <c r="H25" s="113"/>
      <c r="I25" s="113"/>
      <c r="J25" s="113"/>
      <c r="K25" s="113"/>
      <c r="L25" s="113"/>
      <c r="M25" s="155" t="s">
        <v>192</v>
      </c>
      <c r="N25" s="147">
        <f>IF(N13&gt;600,N13*40%,240)</f>
        <v>240</v>
      </c>
      <c r="O25" s="118"/>
      <c r="P25" s="155" t="s">
        <v>192</v>
      </c>
      <c r="Q25" s="147">
        <f>IF(Q13&gt;600,Q13*40%,240)</f>
        <v>240</v>
      </c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67" t="s">
        <v>231</v>
      </c>
      <c r="AD25" s="326"/>
      <c r="AE25" s="113"/>
      <c r="AF25" s="113"/>
      <c r="AG25" s="113"/>
      <c r="AH25" s="113"/>
      <c r="AI25" s="113"/>
      <c r="AJ25" s="113"/>
      <c r="AK25" s="113"/>
      <c r="AL25" s="113"/>
      <c r="AM25" s="113"/>
      <c r="AN25" s="113"/>
      <c r="AO25" s="113"/>
      <c r="AP25" s="113"/>
      <c r="AQ25" s="113"/>
      <c r="AR25" s="113"/>
      <c r="AS25" s="113"/>
      <c r="AT25" s="113"/>
      <c r="AU25" s="113"/>
      <c r="AV25" s="113"/>
      <c r="AW25" s="113"/>
      <c r="AX25" s="113"/>
      <c r="AY25" s="113"/>
      <c r="AZ25" s="113"/>
      <c r="BA25" s="113"/>
      <c r="BB25" s="337"/>
      <c r="BC25" s="318"/>
      <c r="BD25" s="113"/>
      <c r="BE25" s="113"/>
      <c r="BF25" s="113"/>
      <c r="BG25" s="113"/>
    </row>
    <row r="26" spans="1:59" ht="15" customHeight="1" thickBot="1" x14ac:dyDescent="0.25">
      <c r="A26" s="168"/>
      <c r="B26" s="169"/>
      <c r="C26" s="169"/>
      <c r="D26" s="169"/>
      <c r="E26" s="169"/>
      <c r="F26" s="169"/>
      <c r="G26" s="170"/>
      <c r="H26" s="113"/>
      <c r="I26" s="113"/>
      <c r="J26" s="113"/>
      <c r="K26" s="113"/>
      <c r="L26" s="113"/>
      <c r="M26" s="113"/>
      <c r="N26" s="113"/>
      <c r="O26" s="118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64"/>
      <c r="AD26" s="171"/>
      <c r="AE26" s="113"/>
      <c r="AF26" s="113"/>
      <c r="AG26" s="113"/>
      <c r="AH26" s="113"/>
      <c r="AI26" s="113"/>
      <c r="AJ26" s="113"/>
      <c r="AK26" s="113"/>
      <c r="AL26" s="113"/>
      <c r="AM26" s="113"/>
      <c r="AN26" s="113"/>
      <c r="AO26" s="113"/>
      <c r="AP26" s="113"/>
      <c r="AQ26" s="113"/>
      <c r="AR26" s="113"/>
      <c r="AS26" s="113"/>
      <c r="AT26" s="113"/>
      <c r="AU26" s="113"/>
      <c r="AV26" s="113"/>
      <c r="AW26" s="113"/>
      <c r="AX26" s="113"/>
      <c r="AY26" s="113"/>
      <c r="AZ26" s="113"/>
      <c r="BA26" s="113"/>
      <c r="BB26" s="113"/>
      <c r="BC26" s="113"/>
      <c r="BD26" s="113"/>
      <c r="BE26" s="113"/>
      <c r="BF26" s="113"/>
      <c r="BG26" s="113"/>
    </row>
    <row r="27" spans="1:59" ht="15" customHeight="1" thickTop="1" x14ac:dyDescent="0.25">
      <c r="A27" s="172"/>
      <c r="B27" s="113"/>
      <c r="C27" s="113"/>
      <c r="D27" s="113"/>
      <c r="E27" s="113"/>
      <c r="F27" s="113"/>
      <c r="G27" s="172"/>
      <c r="H27" s="113"/>
      <c r="I27" s="113"/>
      <c r="J27" s="113"/>
      <c r="K27" s="113"/>
      <c r="L27" s="113"/>
      <c r="M27" s="319" t="s">
        <v>226</v>
      </c>
      <c r="N27" s="319"/>
      <c r="O27" s="118"/>
      <c r="P27" s="319" t="s">
        <v>196</v>
      </c>
      <c r="Q27" s="319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73" t="s">
        <v>81</v>
      </c>
      <c r="AD27" s="324">
        <f>IF(AD10&gt;600,MAX(AD10:AD20)*40%,240)</f>
        <v>240</v>
      </c>
      <c r="AE27" s="113"/>
      <c r="AF27" s="113"/>
      <c r="AG27" s="113"/>
      <c r="AH27" s="113"/>
      <c r="AI27" s="113"/>
      <c r="AJ27" s="113"/>
      <c r="AK27" s="113"/>
      <c r="AL27" s="113"/>
      <c r="AM27" s="113"/>
      <c r="AN27" s="113"/>
      <c r="AO27" s="113"/>
      <c r="AP27" s="113"/>
      <c r="AQ27" s="113"/>
      <c r="AR27" s="113"/>
      <c r="AS27" s="113"/>
      <c r="AT27" s="113"/>
      <c r="AU27" s="113"/>
      <c r="AV27" s="113"/>
      <c r="AW27" s="113"/>
      <c r="AX27" s="113"/>
      <c r="AY27" s="113"/>
      <c r="AZ27" s="113"/>
      <c r="BA27" s="153"/>
      <c r="BB27" s="153"/>
      <c r="BC27" s="153"/>
      <c r="BD27" s="113"/>
      <c r="BE27" s="113"/>
      <c r="BF27" s="113"/>
      <c r="BG27" s="113"/>
    </row>
    <row r="28" spans="1:59" ht="15.95" customHeight="1" thickBot="1" x14ac:dyDescent="0.25">
      <c r="A28" s="174"/>
      <c r="B28" s="113"/>
      <c r="C28" s="113"/>
      <c r="D28" s="113"/>
      <c r="E28" s="113"/>
      <c r="F28" s="113"/>
      <c r="G28" s="174"/>
      <c r="H28" s="113"/>
      <c r="I28" s="113"/>
      <c r="J28" s="113"/>
      <c r="K28" s="113"/>
      <c r="L28" s="113"/>
      <c r="M28" s="113"/>
      <c r="N28" s="113"/>
      <c r="O28" s="118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57" t="s">
        <v>232</v>
      </c>
      <c r="AD28" s="325"/>
      <c r="AE28" s="113"/>
      <c r="AF28" s="113"/>
      <c r="AG28" s="113"/>
      <c r="AH28" s="113"/>
      <c r="AI28" s="113"/>
      <c r="AJ28" s="113"/>
      <c r="AK28" s="113"/>
      <c r="AL28" s="113"/>
      <c r="AM28" s="113"/>
      <c r="AN28" s="113"/>
      <c r="AO28" s="113"/>
      <c r="AP28" s="113"/>
      <c r="AQ28" s="113"/>
      <c r="AR28" s="113"/>
      <c r="AS28" s="113"/>
      <c r="AT28" s="113"/>
      <c r="AU28" s="113"/>
      <c r="AV28" s="113"/>
      <c r="AW28" s="113"/>
      <c r="AX28" s="113"/>
      <c r="AY28" s="113"/>
      <c r="AZ28" s="113"/>
      <c r="BA28" s="153"/>
      <c r="BB28" s="107" t="s">
        <v>19</v>
      </c>
      <c r="BC28" s="153"/>
      <c r="BD28" s="113"/>
      <c r="BE28" s="113"/>
      <c r="BF28" s="113"/>
      <c r="BG28" s="113"/>
    </row>
    <row r="29" spans="1:59" ht="15.95" customHeight="1" thickBot="1" x14ac:dyDescent="0.25">
      <c r="A29" s="125"/>
      <c r="B29" s="125"/>
      <c r="C29" s="125"/>
      <c r="D29" s="125"/>
      <c r="E29" s="125"/>
      <c r="F29" s="125"/>
      <c r="G29" s="125"/>
      <c r="H29" s="113"/>
      <c r="I29" s="113"/>
      <c r="J29" s="113"/>
      <c r="K29" s="113"/>
      <c r="L29" s="113"/>
      <c r="M29" s="175" t="s">
        <v>224</v>
      </c>
      <c r="N29" s="147">
        <f>IF(N13&gt;1333.4,N13*60%*15%,120)</f>
        <v>120</v>
      </c>
      <c r="O29" s="118"/>
      <c r="P29" s="175" t="s">
        <v>224</v>
      </c>
      <c r="Q29" s="147">
        <f>IF(Q13&gt;1333.4,Q13*60%*15%,120)</f>
        <v>120</v>
      </c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76" t="s">
        <v>233</v>
      </c>
      <c r="AD29" s="326"/>
      <c r="AE29" s="113"/>
      <c r="AF29" s="113"/>
      <c r="AG29" s="113"/>
      <c r="AH29" s="113"/>
      <c r="AI29" s="113"/>
      <c r="AJ29" s="113"/>
      <c r="AK29" s="113"/>
      <c r="AL29" s="113"/>
      <c r="AM29" s="113"/>
      <c r="AN29" s="113"/>
      <c r="AO29" s="113"/>
      <c r="AP29" s="113"/>
      <c r="AQ29" s="113"/>
      <c r="AR29" s="113"/>
      <c r="AS29" s="113"/>
      <c r="AT29" s="113"/>
      <c r="AU29" s="113"/>
      <c r="AV29" s="113"/>
      <c r="AW29" s="113"/>
      <c r="AX29" s="113"/>
      <c r="AY29" s="113"/>
      <c r="AZ29" s="113"/>
      <c r="BA29" s="153"/>
      <c r="BB29" s="153"/>
      <c r="BC29" s="153"/>
      <c r="BD29" s="113"/>
      <c r="BE29" s="113"/>
      <c r="BF29" s="113"/>
      <c r="BG29" s="113"/>
    </row>
    <row r="30" spans="1:59" ht="15.95" customHeight="1" thickBot="1" x14ac:dyDescent="0.25">
      <c r="A30" s="125"/>
      <c r="B30" s="125"/>
      <c r="C30" s="125"/>
      <c r="D30" s="125"/>
      <c r="E30" s="125"/>
      <c r="F30" s="125"/>
      <c r="G30" s="125"/>
      <c r="H30" s="113"/>
      <c r="I30" s="113"/>
      <c r="J30" s="113"/>
      <c r="K30" s="113"/>
      <c r="L30" s="113"/>
      <c r="M30" s="113"/>
      <c r="N30" s="113"/>
      <c r="O30" s="118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77"/>
      <c r="AD30" s="171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/>
      <c r="AO30" s="113"/>
      <c r="AP30" s="113"/>
      <c r="AQ30" s="113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113"/>
      <c r="BC30" s="113"/>
      <c r="BD30" s="113"/>
      <c r="BE30" s="113"/>
      <c r="BF30" s="113"/>
      <c r="BG30" s="113"/>
    </row>
    <row r="31" spans="1:59" ht="15.95" customHeight="1" thickBot="1" x14ac:dyDescent="0.25">
      <c r="A31" s="125"/>
      <c r="B31" s="125"/>
      <c r="C31" s="125"/>
      <c r="D31" s="125"/>
      <c r="E31" s="125"/>
      <c r="F31" s="125"/>
      <c r="G31" s="125"/>
      <c r="H31" s="113"/>
      <c r="I31" s="113"/>
      <c r="J31" s="113"/>
      <c r="K31" s="113"/>
      <c r="L31" s="113"/>
      <c r="M31" s="175" t="s">
        <v>225</v>
      </c>
      <c r="N31" s="147">
        <v>120</v>
      </c>
      <c r="O31" s="118"/>
      <c r="P31" s="175" t="s">
        <v>225</v>
      </c>
      <c r="Q31" s="147">
        <v>120</v>
      </c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65" t="s">
        <v>81</v>
      </c>
      <c r="AD31" s="324">
        <f>IF(AND(AD10="0,00",AD11&gt;800),MAX(AD10:AD20)*15%,120)</f>
        <v>120</v>
      </c>
      <c r="AE31" s="113"/>
      <c r="AF31" s="113"/>
      <c r="AG31" s="113"/>
      <c r="AH31" s="113"/>
      <c r="AI31" s="113"/>
      <c r="AJ31" s="113"/>
      <c r="AK31" s="113"/>
      <c r="AL31" s="113"/>
      <c r="AM31" s="113"/>
      <c r="AN31" s="113"/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  <c r="BF31" s="113"/>
      <c r="BG31" s="113"/>
    </row>
    <row r="32" spans="1:59" ht="15.95" customHeight="1" x14ac:dyDescent="0.2">
      <c r="A32" s="112"/>
      <c r="B32" s="112"/>
      <c r="C32" s="112"/>
      <c r="D32" s="112"/>
      <c r="E32" s="112"/>
      <c r="F32" s="112"/>
      <c r="G32" s="112"/>
      <c r="H32" s="113"/>
      <c r="I32" s="113"/>
      <c r="J32" s="113"/>
      <c r="K32" s="113"/>
      <c r="L32" s="113"/>
      <c r="M32" s="113"/>
      <c r="N32" s="113"/>
      <c r="O32" s="118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66" t="s">
        <v>234</v>
      </c>
      <c r="AD32" s="325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/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/>
    </row>
    <row r="33" spans="1:59" ht="15.95" customHeight="1" x14ac:dyDescent="0.2">
      <c r="A33" s="178"/>
      <c r="B33" s="112"/>
      <c r="C33" s="112"/>
      <c r="D33" s="112"/>
      <c r="E33" s="112"/>
      <c r="F33" s="112"/>
      <c r="G33" s="125"/>
      <c r="H33" s="113"/>
      <c r="I33" s="113"/>
      <c r="J33" s="113"/>
      <c r="K33" s="113"/>
      <c r="L33" s="113"/>
      <c r="M33" s="322" t="s">
        <v>245</v>
      </c>
      <c r="N33" s="323"/>
      <c r="O33" s="118"/>
      <c r="P33" s="322" t="s">
        <v>245</v>
      </c>
      <c r="Q33" s="32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66" t="s">
        <v>235</v>
      </c>
      <c r="AD33" s="325"/>
      <c r="AE33" s="113"/>
      <c r="AF33" s="113"/>
      <c r="AG33" s="113"/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113"/>
      <c r="AW33" s="113"/>
      <c r="AX33" s="113"/>
      <c r="AY33" s="113"/>
      <c r="AZ33" s="113"/>
      <c r="BA33" s="113"/>
      <c r="BB33" s="113"/>
      <c r="BC33" s="113"/>
      <c r="BD33" s="113"/>
      <c r="BE33" s="113"/>
      <c r="BF33" s="113"/>
      <c r="BG33" s="113"/>
    </row>
    <row r="34" spans="1:59" ht="15.95" customHeight="1" x14ac:dyDescent="0.2">
      <c r="A34" s="112"/>
      <c r="B34" s="112"/>
      <c r="C34" s="112"/>
      <c r="D34" s="112"/>
      <c r="E34" s="112"/>
      <c r="F34" s="112"/>
      <c r="G34" s="112"/>
      <c r="H34" s="113"/>
      <c r="I34" s="113"/>
      <c r="J34" s="113"/>
      <c r="K34" s="113"/>
      <c r="L34" s="113"/>
      <c r="M34" s="179"/>
      <c r="N34" s="179"/>
      <c r="O34" s="113"/>
      <c r="P34" s="179"/>
      <c r="Q34" s="179"/>
      <c r="R34" s="180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67" t="s">
        <v>236</v>
      </c>
      <c r="AD34" s="326"/>
      <c r="AE34" s="113"/>
      <c r="AF34" s="113"/>
      <c r="AG34" s="113"/>
      <c r="AH34" s="113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13"/>
      <c r="AT34" s="113"/>
      <c r="AU34" s="113"/>
      <c r="AV34" s="113"/>
      <c r="AW34" s="113"/>
      <c r="AX34" s="113"/>
      <c r="AY34" s="113"/>
      <c r="AZ34" s="113"/>
      <c r="BA34" s="113"/>
      <c r="BB34" s="113"/>
      <c r="BC34" s="113"/>
      <c r="BD34" s="113"/>
      <c r="BE34" s="113"/>
      <c r="BF34" s="113"/>
      <c r="BG34" s="113"/>
    </row>
    <row r="35" spans="1:59" ht="15.95" customHeight="1" x14ac:dyDescent="0.2">
      <c r="A35" s="125"/>
      <c r="B35" s="125"/>
      <c r="C35" s="125"/>
      <c r="D35" s="125"/>
      <c r="E35" s="125"/>
      <c r="F35" s="125"/>
      <c r="G35" s="125"/>
      <c r="H35" s="113"/>
      <c r="I35" s="113"/>
      <c r="J35" s="113"/>
      <c r="K35" s="113"/>
      <c r="L35" s="113"/>
      <c r="M35" s="153"/>
      <c r="N35" s="153"/>
      <c r="O35" s="153"/>
      <c r="P35" s="132"/>
      <c r="Q35" s="138"/>
      <c r="R35" s="180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3"/>
      <c r="AN35" s="113"/>
      <c r="AO35" s="113"/>
      <c r="AP35" s="113"/>
      <c r="AQ35" s="113"/>
      <c r="AR35" s="113"/>
      <c r="AS35" s="113"/>
      <c r="AT35" s="113"/>
      <c r="AU35" s="113"/>
      <c r="AV35" s="113"/>
      <c r="AW35" s="113"/>
      <c r="AX35" s="113"/>
      <c r="AY35" s="113"/>
      <c r="AZ35" s="113"/>
      <c r="BA35" s="113"/>
      <c r="BB35" s="113"/>
      <c r="BC35" s="113"/>
      <c r="BD35" s="113"/>
      <c r="BE35" s="113"/>
      <c r="BF35" s="113"/>
      <c r="BG35" s="113"/>
    </row>
    <row r="36" spans="1:59" ht="20.100000000000001" customHeight="1" x14ac:dyDescent="0.2">
      <c r="A36" s="125"/>
      <c r="B36" s="125"/>
      <c r="C36" s="125"/>
      <c r="D36" s="125"/>
      <c r="E36" s="125"/>
      <c r="F36" s="125"/>
      <c r="G36" s="125"/>
      <c r="H36" s="113"/>
      <c r="I36" s="113"/>
      <c r="J36" s="113"/>
      <c r="K36" s="113"/>
      <c r="L36" s="113"/>
      <c r="M36" s="153"/>
      <c r="N36" s="320" t="s">
        <v>19</v>
      </c>
      <c r="O36" s="321"/>
      <c r="P36" s="181"/>
      <c r="Q36" s="182"/>
      <c r="R36" s="180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53"/>
      <c r="AD36" s="153"/>
      <c r="AE36" s="153"/>
      <c r="AF36" s="113"/>
      <c r="AG36" s="113"/>
      <c r="AH36" s="113"/>
      <c r="AI36" s="113"/>
      <c r="AJ36" s="113"/>
      <c r="AK36" s="113"/>
      <c r="AL36" s="113"/>
      <c r="AM36" s="113"/>
      <c r="AN36" s="113"/>
      <c r="AO36" s="113"/>
      <c r="AP36" s="113"/>
      <c r="AQ36" s="113"/>
      <c r="AR36" s="113"/>
      <c r="AS36" s="113"/>
      <c r="AT36" s="113"/>
      <c r="AU36" s="113"/>
      <c r="AV36" s="113"/>
      <c r="AW36" s="113"/>
      <c r="AX36" s="113"/>
      <c r="AY36" s="113"/>
      <c r="AZ36" s="113"/>
      <c r="BA36" s="113"/>
      <c r="BB36" s="113"/>
      <c r="BC36" s="113"/>
      <c r="BD36" s="113"/>
      <c r="BE36" s="113"/>
      <c r="BF36" s="113"/>
      <c r="BG36" s="113"/>
    </row>
    <row r="37" spans="1:59" ht="20.100000000000001" customHeight="1" x14ac:dyDescent="0.2">
      <c r="A37" s="183"/>
      <c r="B37" s="183"/>
      <c r="C37" s="183"/>
      <c r="D37" s="184"/>
      <c r="E37" s="184"/>
      <c r="F37" s="183"/>
      <c r="G37" s="183"/>
      <c r="H37" s="113"/>
      <c r="I37" s="113"/>
      <c r="J37" s="113"/>
      <c r="K37" s="113"/>
      <c r="L37" s="113"/>
      <c r="M37" s="153"/>
      <c r="N37" s="153"/>
      <c r="O37" s="153"/>
      <c r="P37" s="181"/>
      <c r="Q37" s="185"/>
      <c r="R37" s="180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53"/>
      <c r="AD37" s="106" t="s">
        <v>19</v>
      </c>
      <c r="AE37" s="153"/>
      <c r="AF37" s="113"/>
      <c r="AG37" s="113"/>
      <c r="AH37" s="113"/>
      <c r="AI37" s="113"/>
      <c r="AJ37" s="113"/>
      <c r="AK37" s="113"/>
      <c r="AL37" s="113"/>
      <c r="AM37" s="113"/>
      <c r="AN37" s="113"/>
      <c r="AO37" s="113"/>
      <c r="AP37" s="113"/>
      <c r="AQ37" s="113"/>
      <c r="AR37" s="113"/>
      <c r="AS37" s="113"/>
      <c r="AT37" s="113"/>
      <c r="AU37" s="113"/>
      <c r="AV37" s="113"/>
      <c r="AW37" s="113"/>
      <c r="AX37" s="113"/>
      <c r="AY37" s="113"/>
      <c r="AZ37" s="113"/>
      <c r="BA37" s="113"/>
      <c r="BB37" s="113"/>
      <c r="BC37" s="113"/>
      <c r="BD37" s="113"/>
      <c r="BE37" s="113"/>
      <c r="BF37" s="113"/>
      <c r="BG37" s="113"/>
    </row>
    <row r="38" spans="1:59" ht="15.95" customHeight="1" x14ac:dyDescent="0.25">
      <c r="A38" s="186"/>
      <c r="B38" s="184"/>
      <c r="C38" s="184"/>
      <c r="D38" s="184"/>
      <c r="E38" s="184"/>
      <c r="F38" s="186"/>
      <c r="G38" s="184"/>
      <c r="H38" s="113"/>
      <c r="I38" s="113"/>
      <c r="J38" s="113"/>
      <c r="K38" s="113"/>
      <c r="L38" s="113"/>
      <c r="M38" s="172"/>
      <c r="N38" s="172"/>
      <c r="O38" s="172"/>
      <c r="P38" s="172"/>
      <c r="Q38" s="172"/>
      <c r="R38" s="180"/>
      <c r="S38" s="113"/>
      <c r="T38" s="113"/>
      <c r="U38" s="113"/>
      <c r="V38" s="113"/>
      <c r="W38" s="113"/>
      <c r="X38" s="113"/>
      <c r="Y38" s="113"/>
      <c r="Z38" s="113"/>
      <c r="AA38" s="113"/>
      <c r="AB38" s="113"/>
      <c r="AC38" s="153"/>
      <c r="AD38" s="153"/>
      <c r="AE38" s="153"/>
      <c r="AF38" s="113"/>
      <c r="AG38" s="113"/>
      <c r="AH38" s="113"/>
      <c r="AI38" s="113"/>
      <c r="AJ38" s="113"/>
      <c r="AK38" s="113"/>
      <c r="AL38" s="113"/>
      <c r="AM38" s="113"/>
      <c r="AN38" s="113"/>
      <c r="AO38" s="113"/>
      <c r="AP38" s="113"/>
      <c r="AQ38" s="113"/>
      <c r="AR38" s="113"/>
      <c r="AS38" s="113"/>
      <c r="AT38" s="113"/>
      <c r="AU38" s="113"/>
      <c r="AV38" s="113"/>
      <c r="AW38" s="113"/>
      <c r="AX38" s="113"/>
      <c r="AY38" s="113"/>
      <c r="AZ38" s="113"/>
      <c r="BA38" s="113"/>
      <c r="BB38" s="113"/>
      <c r="BC38" s="113"/>
      <c r="BD38" s="113"/>
      <c r="BE38" s="113"/>
      <c r="BF38" s="113"/>
      <c r="BG38" s="113"/>
    </row>
    <row r="39" spans="1:59" ht="15.95" customHeight="1" x14ac:dyDescent="0.2">
      <c r="A39" s="184"/>
      <c r="B39" s="184"/>
      <c r="C39" s="184"/>
      <c r="D39" s="184"/>
      <c r="E39" s="184"/>
      <c r="F39" s="184"/>
      <c r="G39" s="184"/>
      <c r="H39" s="113"/>
      <c r="I39" s="113"/>
      <c r="J39" s="113"/>
      <c r="K39" s="113"/>
      <c r="L39" s="113"/>
      <c r="M39" s="116"/>
      <c r="N39" s="116"/>
      <c r="O39" s="116"/>
      <c r="P39" s="116"/>
      <c r="Q39" s="116"/>
      <c r="R39" s="113"/>
      <c r="S39" s="113"/>
      <c r="T39" s="113"/>
      <c r="U39" s="113"/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  <c r="AF39" s="113"/>
      <c r="AG39" s="113"/>
      <c r="AH39" s="113"/>
      <c r="AI39" s="113"/>
      <c r="AJ39" s="113"/>
      <c r="AK39" s="113"/>
      <c r="AL39" s="113"/>
      <c r="AM39" s="113"/>
      <c r="AN39" s="113"/>
      <c r="AO39" s="113"/>
      <c r="AP39" s="113"/>
      <c r="AQ39" s="113"/>
      <c r="AR39" s="113"/>
      <c r="AS39" s="113"/>
      <c r="AT39" s="113"/>
      <c r="AU39" s="113"/>
      <c r="AV39" s="113"/>
      <c r="AW39" s="113"/>
      <c r="AX39" s="113"/>
      <c r="AY39" s="113"/>
      <c r="AZ39" s="113"/>
      <c r="BA39" s="113"/>
      <c r="BB39" s="113"/>
      <c r="BC39" s="113"/>
      <c r="BD39" s="113"/>
      <c r="BE39" s="113"/>
      <c r="BF39" s="113"/>
      <c r="BG39" s="113"/>
    </row>
    <row r="40" spans="1:59" ht="15.95" customHeight="1" x14ac:dyDescent="0.2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8"/>
      <c r="N40" s="57"/>
      <c r="O40" s="57"/>
      <c r="P40" s="57"/>
      <c r="Q40" s="60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61"/>
      <c r="AD40" s="61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</row>
    <row r="41" spans="1:59" ht="15.95" customHeight="1" x14ac:dyDescent="0.2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5"/>
      <c r="N41" s="55"/>
      <c r="O41" s="55"/>
      <c r="P41" s="55"/>
      <c r="Q41" s="55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61"/>
      <c r="AD41" s="61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</row>
    <row r="42" spans="1:59" ht="15.95" customHeight="1" x14ac:dyDescent="0.2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61"/>
      <c r="AD42" s="61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</row>
    <row r="43" spans="1:59" ht="15.95" customHeight="1" x14ac:dyDescent="0.2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61"/>
      <c r="AD43" s="61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</row>
    <row r="44" spans="1:59" ht="15.95" customHeight="1" x14ac:dyDescent="0.2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61"/>
      <c r="AD44" s="61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</row>
    <row r="45" spans="1:59" ht="15.95" customHeight="1" x14ac:dyDescent="0.2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61"/>
      <c r="AD45" s="61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</row>
    <row r="46" spans="1:59" ht="15.95" customHeight="1" x14ac:dyDescent="0.2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61"/>
      <c r="AD46" s="61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</row>
    <row r="47" spans="1:59" ht="15.95" customHeight="1" x14ac:dyDescent="0.2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61"/>
      <c r="AD47" s="61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</row>
    <row r="48" spans="1:59" ht="15.95" customHeight="1" x14ac:dyDescent="0.2">
      <c r="A48" s="61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</row>
    <row r="49" spans="1:59" ht="15.95" customHeight="1" x14ac:dyDescent="0.2">
      <c r="A49" s="61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</row>
    <row r="50" spans="1:59" ht="15.95" customHeight="1" x14ac:dyDescent="0.2">
      <c r="A50" s="61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61"/>
      <c r="AS50" s="61"/>
      <c r="AT50" s="61"/>
      <c r="AU50" s="61"/>
      <c r="AV50" s="61"/>
      <c r="AW50" s="61"/>
      <c r="AX50" s="61"/>
      <c r="AY50" s="61"/>
      <c r="AZ50" s="61"/>
      <c r="BA50" s="61"/>
      <c r="BB50" s="61"/>
      <c r="BC50" s="61"/>
      <c r="BD50" s="61"/>
      <c r="BE50" s="61"/>
      <c r="BF50" s="61"/>
      <c r="BG50" s="61"/>
    </row>
    <row r="51" spans="1:59" ht="15.95" customHeight="1" x14ac:dyDescent="0.2">
      <c r="A51" s="61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102"/>
      <c r="AD51" s="102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</row>
    <row r="52" spans="1:59" ht="15.95" customHeight="1" x14ac:dyDescent="0.2">
      <c r="A52" s="61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102"/>
      <c r="AD52" s="102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</row>
    <row r="53" spans="1:59" ht="15.95" customHeight="1" x14ac:dyDescent="0.2">
      <c r="A53" s="61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102"/>
      <c r="AD53" s="102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</row>
    <row r="54" spans="1:59" ht="15.95" customHeight="1" x14ac:dyDescent="0.2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102"/>
      <c r="AD54" s="102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</row>
    <row r="55" spans="1:59" ht="15.95" customHeight="1" x14ac:dyDescent="0.2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102"/>
      <c r="AD55" s="102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</row>
    <row r="56" spans="1:59" ht="15.95" customHeight="1" x14ac:dyDescent="0.2">
      <c r="A56" s="61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102"/>
      <c r="AD56" s="102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</row>
    <row r="57" spans="1:59" ht="15.95" customHeight="1" x14ac:dyDescent="0.2">
      <c r="A57" s="61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102"/>
      <c r="AD57" s="102"/>
      <c r="AE57" s="61"/>
      <c r="AF57" s="61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61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</row>
    <row r="58" spans="1:59" ht="15.95" customHeight="1" x14ac:dyDescent="0.2">
      <c r="A58" s="61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102"/>
      <c r="AD58" s="102"/>
      <c r="AE58" s="61"/>
      <c r="AF58" s="61"/>
      <c r="AG58" s="61"/>
      <c r="AH58" s="61"/>
      <c r="AI58" s="61"/>
      <c r="AJ58" s="61"/>
      <c r="AK58" s="61"/>
      <c r="AL58" s="61"/>
      <c r="AM58" s="61"/>
      <c r="AN58" s="61"/>
      <c r="AO58" s="61"/>
      <c r="AP58" s="61"/>
      <c r="AQ58" s="61"/>
      <c r="AR58" s="61"/>
      <c r="AS58" s="61"/>
      <c r="AT58" s="61"/>
      <c r="AU58" s="61"/>
      <c r="AV58" s="61"/>
      <c r="AW58" s="61"/>
      <c r="AX58" s="61"/>
      <c r="AY58" s="61"/>
      <c r="AZ58" s="61"/>
      <c r="BA58" s="61"/>
      <c r="BB58" s="61"/>
      <c r="BC58" s="61"/>
      <c r="BD58" s="61"/>
      <c r="BE58" s="61"/>
      <c r="BF58" s="61"/>
      <c r="BG58" s="61"/>
    </row>
    <row r="59" spans="1:59" ht="15.95" customHeight="1" x14ac:dyDescent="0.2">
      <c r="A59" s="61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102"/>
      <c r="AD59" s="102"/>
      <c r="AE59" s="61"/>
      <c r="AF59" s="61"/>
      <c r="AG59" s="61"/>
      <c r="AH59" s="61"/>
      <c r="AI59" s="61"/>
      <c r="AJ59" s="61"/>
      <c r="AK59" s="61"/>
      <c r="AL59" s="61"/>
      <c r="AM59" s="61"/>
      <c r="AN59" s="61"/>
      <c r="AO59" s="61"/>
      <c r="AP59" s="61"/>
      <c r="AQ59" s="61"/>
      <c r="AR59" s="61"/>
      <c r="AS59" s="61"/>
      <c r="AT59" s="61"/>
      <c r="AU59" s="61"/>
      <c r="AV59" s="61"/>
      <c r="AW59" s="61"/>
      <c r="AX59" s="61"/>
      <c r="AY59" s="61"/>
      <c r="AZ59" s="61"/>
      <c r="BA59" s="61"/>
      <c r="BB59" s="61"/>
      <c r="BC59" s="61"/>
      <c r="BD59" s="61"/>
      <c r="BE59" s="61"/>
      <c r="BF59" s="61"/>
      <c r="BG59" s="61"/>
    </row>
    <row r="60" spans="1:59" ht="15.95" customHeight="1" x14ac:dyDescent="0.2">
      <c r="A60" s="61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102"/>
      <c r="AD60" s="102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</row>
    <row r="61" spans="1:59" ht="15.95" customHeight="1" x14ac:dyDescent="0.2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102"/>
      <c r="AD61" s="102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</row>
    <row r="62" spans="1:59" ht="15.95" customHeight="1" x14ac:dyDescent="0.2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102"/>
      <c r="AD62" s="102"/>
      <c r="AE62" s="61"/>
      <c r="AF62" s="61"/>
      <c r="AG62" s="61"/>
      <c r="AH62" s="61"/>
      <c r="AI62" s="61"/>
      <c r="AJ62" s="61"/>
      <c r="AK62" s="61"/>
      <c r="AL62" s="61"/>
      <c r="AM62" s="61"/>
      <c r="AN62" s="61"/>
      <c r="AO62" s="61"/>
      <c r="AP62" s="61"/>
      <c r="AQ62" s="61"/>
      <c r="AR62" s="61"/>
      <c r="AS62" s="61"/>
      <c r="AT62" s="61"/>
      <c r="AU62" s="61"/>
      <c r="AV62" s="61"/>
      <c r="AW62" s="61"/>
      <c r="AX62" s="61"/>
      <c r="AY62" s="61"/>
      <c r="AZ62" s="61"/>
      <c r="BA62" s="61"/>
      <c r="BB62" s="61"/>
      <c r="BC62" s="61"/>
      <c r="BD62" s="61"/>
      <c r="BE62" s="61"/>
      <c r="BF62" s="61"/>
      <c r="BG62" s="61"/>
    </row>
    <row r="63" spans="1:59" ht="15.95" customHeight="1" x14ac:dyDescent="0.2">
      <c r="A63" s="61"/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102"/>
      <c r="AD63" s="102"/>
      <c r="AE63" s="61"/>
      <c r="AF63" s="61"/>
      <c r="AG63" s="61"/>
      <c r="AH63" s="61"/>
      <c r="AI63" s="61"/>
      <c r="AJ63" s="61"/>
      <c r="AK63" s="61"/>
      <c r="AL63" s="61"/>
      <c r="AM63" s="61"/>
      <c r="AN63" s="61"/>
      <c r="AO63" s="61"/>
      <c r="AP63" s="61"/>
      <c r="AQ63" s="61"/>
      <c r="AR63" s="61"/>
      <c r="AS63" s="61"/>
      <c r="AT63" s="61"/>
      <c r="AU63" s="61"/>
      <c r="AV63" s="61"/>
      <c r="AW63" s="61"/>
      <c r="AX63" s="61"/>
      <c r="AY63" s="61"/>
      <c r="AZ63" s="61"/>
      <c r="BA63" s="61"/>
      <c r="BB63" s="61"/>
      <c r="BC63" s="61"/>
      <c r="BD63" s="61"/>
      <c r="BE63" s="61"/>
      <c r="BF63" s="61"/>
      <c r="BG63" s="61"/>
    </row>
    <row r="64" spans="1:59" x14ac:dyDescent="0.2">
      <c r="A64" s="61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102"/>
      <c r="AD64" s="102"/>
      <c r="AE64" s="61"/>
      <c r="AF64" s="61"/>
      <c r="AG64" s="61"/>
      <c r="AH64" s="61"/>
      <c r="AI64" s="61"/>
      <c r="AJ64" s="61"/>
      <c r="AK64" s="61"/>
      <c r="AL64" s="61"/>
      <c r="AM64" s="61"/>
      <c r="AN64" s="61"/>
      <c r="AO64" s="61"/>
      <c r="AP64" s="61"/>
      <c r="AQ64" s="61"/>
      <c r="AR64" s="61"/>
      <c r="AS64" s="61"/>
      <c r="AT64" s="61"/>
      <c r="AU64" s="61"/>
      <c r="AV64" s="61"/>
      <c r="AW64" s="61"/>
      <c r="AX64" s="61"/>
      <c r="AY64" s="61"/>
      <c r="AZ64" s="61"/>
      <c r="BA64" s="61"/>
      <c r="BB64" s="61"/>
      <c r="BC64" s="61"/>
      <c r="BD64" s="61"/>
      <c r="BE64" s="61"/>
      <c r="BF64" s="61"/>
      <c r="BG64" s="61"/>
    </row>
    <row r="65" spans="1:59" x14ac:dyDescent="0.2">
      <c r="A65" s="61"/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102"/>
      <c r="AD65" s="102"/>
      <c r="AE65" s="61"/>
      <c r="AF65" s="61"/>
      <c r="AG65" s="61"/>
      <c r="AH65" s="61"/>
      <c r="AI65" s="61"/>
      <c r="AJ65" s="61"/>
      <c r="AK65" s="61"/>
      <c r="AL65" s="61"/>
      <c r="AM65" s="61"/>
      <c r="AN65" s="61"/>
      <c r="AO65" s="61"/>
      <c r="AP65" s="61"/>
      <c r="AQ65" s="61"/>
      <c r="AR65" s="61"/>
      <c r="AS65" s="61"/>
      <c r="AT65" s="61"/>
      <c r="AU65" s="61"/>
      <c r="AV65" s="61"/>
      <c r="AW65" s="61"/>
      <c r="AX65" s="61"/>
      <c r="AY65" s="61"/>
      <c r="AZ65" s="61"/>
      <c r="BA65" s="61"/>
      <c r="BB65" s="61"/>
      <c r="BC65" s="61"/>
      <c r="BD65" s="61"/>
      <c r="BE65" s="61"/>
      <c r="BF65" s="61"/>
      <c r="BG65" s="61"/>
    </row>
    <row r="66" spans="1:59" x14ac:dyDescent="0.2">
      <c r="A66" s="61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102"/>
      <c r="AD66" s="102"/>
      <c r="AE66" s="61"/>
      <c r="AF66" s="61"/>
      <c r="AG66" s="61"/>
      <c r="AH66" s="61"/>
      <c r="AI66" s="61"/>
      <c r="AJ66" s="61"/>
      <c r="AK66" s="61"/>
      <c r="AL66" s="61"/>
      <c r="AM66" s="61"/>
      <c r="AN66" s="61"/>
      <c r="AO66" s="61"/>
      <c r="AP66" s="61"/>
      <c r="AQ66" s="61"/>
      <c r="AR66" s="61"/>
      <c r="AS66" s="61"/>
      <c r="AT66" s="61"/>
      <c r="AU66" s="61"/>
      <c r="AV66" s="61"/>
      <c r="AW66" s="61"/>
      <c r="AX66" s="61"/>
      <c r="AY66" s="61"/>
      <c r="AZ66" s="61"/>
      <c r="BA66" s="61"/>
      <c r="BB66" s="61"/>
      <c r="BC66" s="61"/>
      <c r="BD66" s="61"/>
      <c r="BE66" s="61"/>
      <c r="BF66" s="61"/>
      <c r="BG66" s="61"/>
    </row>
    <row r="67" spans="1:59" x14ac:dyDescent="0.2">
      <c r="A67" s="61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102"/>
      <c r="AD67" s="102"/>
      <c r="AE67" s="61"/>
      <c r="AF67" s="61"/>
      <c r="AG67" s="61"/>
      <c r="AH67" s="61"/>
      <c r="AI67" s="61"/>
      <c r="AJ67" s="61"/>
      <c r="AK67" s="61"/>
      <c r="AL67" s="61"/>
      <c r="AM67" s="61"/>
      <c r="AN67" s="61"/>
      <c r="AO67" s="61"/>
      <c r="AP67" s="61"/>
      <c r="AQ67" s="61"/>
      <c r="AR67" s="61"/>
      <c r="AS67" s="61"/>
      <c r="AT67" s="61"/>
      <c r="AU67" s="61"/>
      <c r="AV67" s="61"/>
      <c r="AW67" s="61"/>
      <c r="AX67" s="61"/>
      <c r="AY67" s="61"/>
      <c r="AZ67" s="61"/>
      <c r="BA67" s="61"/>
      <c r="BB67" s="61"/>
      <c r="BC67" s="61"/>
      <c r="BD67" s="61"/>
      <c r="BE67" s="61"/>
      <c r="BF67" s="61"/>
      <c r="BG67" s="61"/>
    </row>
    <row r="68" spans="1:59" x14ac:dyDescent="0.2">
      <c r="A68" s="61"/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102"/>
      <c r="AD68" s="102"/>
      <c r="AE68" s="61"/>
      <c r="AF68" s="61"/>
      <c r="AG68" s="61"/>
      <c r="AH68" s="61"/>
      <c r="AI68" s="61"/>
      <c r="AJ68" s="61"/>
      <c r="AK68" s="61"/>
      <c r="AL68" s="61"/>
      <c r="AM68" s="61"/>
      <c r="AN68" s="61"/>
      <c r="AO68" s="61"/>
      <c r="AP68" s="61"/>
      <c r="AQ68" s="61"/>
      <c r="AR68" s="61"/>
      <c r="AS68" s="61"/>
      <c r="AT68" s="61"/>
      <c r="AU68" s="61"/>
      <c r="AV68" s="61"/>
      <c r="AW68" s="61"/>
      <c r="AX68" s="61"/>
      <c r="AY68" s="61"/>
      <c r="AZ68" s="61"/>
      <c r="BA68" s="61"/>
      <c r="BB68" s="61"/>
      <c r="BC68" s="61"/>
      <c r="BD68" s="61"/>
      <c r="BE68" s="61"/>
      <c r="BF68" s="61"/>
      <c r="BG68" s="61"/>
    </row>
    <row r="69" spans="1:59" x14ac:dyDescent="0.2">
      <c r="A69" s="61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  <c r="AC69" s="102"/>
      <c r="AD69" s="102"/>
      <c r="AE69" s="61"/>
      <c r="AF69" s="61"/>
      <c r="AG69" s="61"/>
      <c r="AH69" s="61"/>
      <c r="AI69" s="61"/>
      <c r="AJ69" s="61"/>
      <c r="AK69" s="61"/>
      <c r="AL69" s="61"/>
      <c r="AM69" s="61"/>
      <c r="AN69" s="61"/>
      <c r="AO69" s="61"/>
      <c r="AP69" s="61"/>
      <c r="AQ69" s="61"/>
      <c r="AR69" s="61"/>
      <c r="AS69" s="61"/>
      <c r="AT69" s="61"/>
      <c r="AU69" s="61"/>
      <c r="AV69" s="61"/>
      <c r="AW69" s="61"/>
      <c r="AX69" s="61"/>
      <c r="AY69" s="61"/>
      <c r="AZ69" s="61"/>
      <c r="BA69" s="61"/>
      <c r="BB69" s="61"/>
      <c r="BC69" s="61"/>
      <c r="BD69" s="61"/>
      <c r="BE69" s="61"/>
      <c r="BF69" s="61"/>
      <c r="BG69" s="61"/>
    </row>
    <row r="70" spans="1:59" x14ac:dyDescent="0.2">
      <c r="A70" s="61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102"/>
      <c r="AD70" s="102"/>
      <c r="AE70" s="61"/>
      <c r="AF70" s="61"/>
      <c r="AG70" s="61"/>
      <c r="AH70" s="61"/>
      <c r="AI70" s="61"/>
      <c r="AJ70" s="61"/>
      <c r="AK70" s="61"/>
      <c r="AL70" s="61"/>
      <c r="AM70" s="61"/>
      <c r="AN70" s="61"/>
      <c r="AO70" s="61"/>
      <c r="AP70" s="61"/>
      <c r="AQ70" s="61"/>
      <c r="AR70" s="61"/>
      <c r="AS70" s="61"/>
      <c r="AT70" s="61"/>
      <c r="AU70" s="61"/>
      <c r="AV70" s="61"/>
      <c r="AW70" s="61"/>
      <c r="AX70" s="61"/>
      <c r="AY70" s="61"/>
      <c r="AZ70" s="61"/>
      <c r="BA70" s="61"/>
      <c r="BB70" s="61"/>
      <c r="BC70" s="61"/>
      <c r="BD70" s="61"/>
      <c r="BE70" s="61"/>
      <c r="BF70" s="61"/>
      <c r="BG70" s="61"/>
    </row>
    <row r="71" spans="1:59" x14ac:dyDescent="0.2">
      <c r="A71" s="61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102"/>
      <c r="AD71" s="102"/>
      <c r="AE71" s="61"/>
      <c r="AF71" s="61"/>
      <c r="AG71" s="61"/>
      <c r="AH71" s="61"/>
      <c r="AI71" s="61"/>
      <c r="AJ71" s="61"/>
      <c r="AK71" s="61"/>
      <c r="AL71" s="61"/>
      <c r="AM71" s="61"/>
      <c r="AN71" s="61"/>
      <c r="AO71" s="61"/>
      <c r="AP71" s="61"/>
      <c r="AQ71" s="61"/>
      <c r="AR71" s="61"/>
      <c r="AS71" s="61"/>
      <c r="AT71" s="61"/>
      <c r="AU71" s="61"/>
      <c r="AV71" s="61"/>
      <c r="AW71" s="61"/>
      <c r="AX71" s="61"/>
      <c r="AY71" s="61"/>
      <c r="AZ71" s="61"/>
      <c r="BA71" s="61"/>
      <c r="BB71" s="61"/>
      <c r="BC71" s="61"/>
      <c r="BD71" s="61"/>
      <c r="BE71" s="61"/>
      <c r="BF71" s="61"/>
      <c r="BG71" s="61"/>
    </row>
    <row r="72" spans="1:59" x14ac:dyDescent="0.2">
      <c r="A72" s="61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102"/>
      <c r="AD72" s="102"/>
      <c r="AE72" s="61"/>
      <c r="AF72" s="61"/>
      <c r="AG72" s="61"/>
      <c r="AH72" s="61"/>
      <c r="AI72" s="61"/>
      <c r="AJ72" s="61"/>
      <c r="AK72" s="61"/>
      <c r="AL72" s="61"/>
      <c r="AM72" s="61"/>
      <c r="AN72" s="61"/>
      <c r="AO72" s="61"/>
      <c r="AP72" s="61"/>
      <c r="AQ72" s="61"/>
      <c r="AR72" s="61"/>
      <c r="AS72" s="61"/>
      <c r="AT72" s="61"/>
      <c r="AU72" s="61"/>
      <c r="AV72" s="61"/>
      <c r="AW72" s="61"/>
      <c r="AX72" s="61"/>
      <c r="AY72" s="61"/>
      <c r="AZ72" s="61"/>
      <c r="BA72" s="61"/>
      <c r="BB72" s="61"/>
      <c r="BC72" s="61"/>
      <c r="BD72" s="61"/>
      <c r="BE72" s="61"/>
      <c r="BF72" s="61"/>
      <c r="BG72" s="61"/>
    </row>
    <row r="73" spans="1:59" x14ac:dyDescent="0.2">
      <c r="AE73" s="59"/>
      <c r="AF73" s="59"/>
      <c r="AG73" s="59"/>
      <c r="AH73" s="59"/>
      <c r="AI73" s="59"/>
      <c r="AJ73" s="59"/>
      <c r="AK73" s="59"/>
      <c r="AL73" s="59"/>
      <c r="AM73" s="61"/>
      <c r="AN73" s="61"/>
      <c r="AO73" s="61"/>
      <c r="AP73" s="61"/>
      <c r="AQ73" s="61"/>
      <c r="AR73" s="61"/>
      <c r="AS73" s="61"/>
      <c r="AT73" s="61"/>
      <c r="AU73" s="61"/>
      <c r="AV73" s="61"/>
      <c r="AW73" s="61"/>
      <c r="AX73" s="61"/>
      <c r="AY73" s="61"/>
      <c r="AZ73" s="61"/>
      <c r="BA73" s="61"/>
      <c r="BB73" s="61"/>
      <c r="BC73" s="61"/>
      <c r="BD73" s="61"/>
      <c r="BE73" s="61"/>
      <c r="BF73" s="61"/>
      <c r="BG73" s="61"/>
    </row>
    <row r="74" spans="1:59" x14ac:dyDescent="0.2">
      <c r="AE74" s="59"/>
      <c r="AF74" s="59"/>
      <c r="AG74" s="59"/>
      <c r="AH74" s="59"/>
      <c r="AI74" s="59"/>
      <c r="AJ74" s="59"/>
      <c r="AK74" s="59"/>
      <c r="AL74" s="59"/>
      <c r="AM74" s="61"/>
      <c r="AN74" s="61"/>
      <c r="AO74" s="61"/>
      <c r="AP74" s="61"/>
      <c r="AQ74" s="61"/>
      <c r="AR74" s="61"/>
      <c r="AS74" s="61"/>
      <c r="AT74" s="61"/>
      <c r="AU74" s="61"/>
      <c r="AV74" s="61"/>
      <c r="AW74" s="61"/>
      <c r="AX74" s="61"/>
      <c r="AY74" s="61"/>
      <c r="AZ74" s="61"/>
      <c r="BA74" s="61"/>
      <c r="BB74" s="61"/>
      <c r="BC74" s="61"/>
      <c r="BD74" s="61"/>
      <c r="BE74" s="61"/>
      <c r="BF74" s="61"/>
      <c r="BG74" s="61"/>
    </row>
    <row r="75" spans="1:59" x14ac:dyDescent="0.2"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59"/>
      <c r="AR75" s="59"/>
      <c r="AS75" s="59"/>
      <c r="AT75" s="59"/>
      <c r="AU75" s="59"/>
      <c r="AV75" s="59"/>
      <c r="AW75" s="59"/>
      <c r="AX75" s="59"/>
      <c r="AY75" s="59"/>
      <c r="AZ75" s="59"/>
      <c r="BA75" s="59"/>
      <c r="BB75" s="59"/>
      <c r="BC75" s="59"/>
      <c r="BD75" s="59"/>
      <c r="BE75" s="59"/>
      <c r="BF75" s="59"/>
      <c r="BG75" s="59"/>
    </row>
    <row r="76" spans="1:59" x14ac:dyDescent="0.2">
      <c r="AE76" s="59"/>
      <c r="AF76" s="59"/>
      <c r="AG76" s="59"/>
      <c r="AH76" s="59"/>
      <c r="AI76" s="59"/>
      <c r="AJ76" s="59"/>
      <c r="AK76" s="59"/>
      <c r="AL76" s="59"/>
      <c r="AM76" s="59"/>
      <c r="AN76" s="59"/>
      <c r="AO76" s="59"/>
      <c r="AP76" s="59"/>
      <c r="AQ76" s="59"/>
      <c r="AR76" s="59"/>
      <c r="AS76" s="59"/>
      <c r="AT76" s="59"/>
      <c r="AU76" s="59"/>
      <c r="AV76" s="59"/>
      <c r="AW76" s="59"/>
      <c r="AX76" s="59"/>
      <c r="AY76" s="59"/>
      <c r="AZ76" s="59"/>
      <c r="BA76" s="59"/>
      <c r="BB76" s="59"/>
      <c r="BC76" s="59"/>
      <c r="BD76" s="59"/>
      <c r="BE76" s="59"/>
      <c r="BF76" s="59"/>
      <c r="BG76" s="59"/>
    </row>
    <row r="77" spans="1:59" x14ac:dyDescent="0.2">
      <c r="AE77" s="59"/>
      <c r="AF77" s="59"/>
      <c r="AG77" s="59"/>
      <c r="AH77" s="59"/>
      <c r="AI77" s="59"/>
      <c r="AJ77" s="59"/>
      <c r="AK77" s="59"/>
      <c r="AL77" s="59"/>
      <c r="AM77" s="59"/>
      <c r="AN77" s="59"/>
      <c r="AO77" s="59"/>
      <c r="AP77" s="59"/>
      <c r="AQ77" s="59"/>
      <c r="AR77" s="59"/>
      <c r="AS77" s="59"/>
      <c r="AT77" s="59"/>
      <c r="AU77" s="59"/>
      <c r="AV77" s="59"/>
      <c r="AW77" s="59"/>
      <c r="AX77" s="59"/>
      <c r="AY77" s="59"/>
      <c r="AZ77" s="59"/>
      <c r="BA77" s="59"/>
      <c r="BB77" s="59"/>
      <c r="BC77" s="59"/>
      <c r="BD77" s="59"/>
      <c r="BE77" s="59"/>
      <c r="BF77" s="59"/>
      <c r="BG77" s="59"/>
    </row>
    <row r="78" spans="1:59" x14ac:dyDescent="0.2">
      <c r="AE78" s="59"/>
      <c r="AF78" s="59"/>
      <c r="AG78" s="59"/>
      <c r="AH78" s="59"/>
      <c r="AI78" s="59"/>
      <c r="AJ78" s="59"/>
      <c r="AK78" s="59"/>
      <c r="AL78" s="59"/>
      <c r="AM78" s="59"/>
      <c r="AN78" s="59"/>
      <c r="AO78" s="59"/>
      <c r="AP78" s="59"/>
      <c r="AQ78" s="59"/>
      <c r="AR78" s="59"/>
      <c r="AS78" s="59"/>
      <c r="AT78" s="59"/>
      <c r="AU78" s="59"/>
      <c r="AV78" s="59"/>
      <c r="AW78" s="59"/>
      <c r="AX78" s="59"/>
      <c r="AY78" s="59"/>
      <c r="AZ78" s="59"/>
      <c r="BA78" s="59"/>
      <c r="BB78" s="59"/>
      <c r="BC78" s="59"/>
      <c r="BD78" s="59"/>
      <c r="BE78" s="59"/>
      <c r="BF78" s="59"/>
      <c r="BG78" s="59"/>
    </row>
    <row r="79" spans="1:59" x14ac:dyDescent="0.2">
      <c r="AE79" s="59"/>
      <c r="AF79" s="59"/>
      <c r="AG79" s="59"/>
      <c r="AH79" s="59"/>
      <c r="AI79" s="59"/>
      <c r="AJ79" s="59"/>
      <c r="AK79" s="59"/>
      <c r="AL79" s="59"/>
      <c r="AM79" s="59"/>
      <c r="AN79" s="59"/>
      <c r="AO79" s="59"/>
      <c r="AP79" s="59"/>
      <c r="AQ79" s="59"/>
      <c r="AR79" s="59"/>
      <c r="AS79" s="59"/>
      <c r="AT79" s="59"/>
      <c r="AU79" s="59"/>
      <c r="AV79" s="59"/>
      <c r="AW79" s="59"/>
      <c r="AX79" s="59"/>
      <c r="AY79" s="59"/>
      <c r="AZ79" s="59"/>
      <c r="BA79" s="59"/>
      <c r="BB79" s="59"/>
      <c r="BC79" s="59"/>
      <c r="BD79" s="59"/>
      <c r="BE79" s="59"/>
      <c r="BF79" s="59"/>
      <c r="BG79" s="59"/>
    </row>
    <row r="80" spans="1:59" x14ac:dyDescent="0.2">
      <c r="AE80" s="59"/>
      <c r="AF80" s="59"/>
      <c r="AG80" s="59"/>
      <c r="AH80" s="59"/>
      <c r="AI80" s="59"/>
      <c r="AJ80" s="59"/>
      <c r="AK80" s="59"/>
      <c r="AL80" s="59"/>
      <c r="AM80" s="59"/>
      <c r="AN80" s="59"/>
      <c r="AO80" s="59"/>
      <c r="AP80" s="59"/>
      <c r="AQ80" s="59"/>
      <c r="AR80" s="59"/>
      <c r="AS80" s="59"/>
      <c r="AT80" s="59"/>
      <c r="AU80" s="59"/>
      <c r="AV80" s="59"/>
      <c r="AW80" s="59"/>
      <c r="AX80" s="59"/>
      <c r="AY80" s="59"/>
      <c r="AZ80" s="59"/>
      <c r="BA80" s="59"/>
      <c r="BB80" s="59"/>
      <c r="BC80" s="59"/>
      <c r="BD80" s="59"/>
      <c r="BE80" s="59"/>
      <c r="BF80" s="59"/>
      <c r="BG80" s="59"/>
    </row>
    <row r="81" spans="31:59" x14ac:dyDescent="0.2">
      <c r="AE81" s="59"/>
      <c r="AF81" s="59"/>
      <c r="AG81" s="59"/>
      <c r="AH81" s="59"/>
      <c r="AI81" s="59"/>
      <c r="AJ81" s="59"/>
      <c r="AK81" s="59"/>
      <c r="AL81" s="59"/>
      <c r="AM81" s="59"/>
      <c r="AN81" s="59"/>
      <c r="AO81" s="59"/>
      <c r="AP81" s="59"/>
      <c r="AQ81" s="59"/>
      <c r="AR81" s="59"/>
      <c r="AS81" s="59"/>
      <c r="AT81" s="59"/>
      <c r="AU81" s="59"/>
      <c r="AV81" s="59"/>
      <c r="AW81" s="59"/>
      <c r="AX81" s="59"/>
      <c r="AY81" s="59"/>
      <c r="AZ81" s="59"/>
      <c r="BA81" s="59"/>
      <c r="BB81" s="59"/>
      <c r="BC81" s="59"/>
      <c r="BD81" s="59"/>
      <c r="BE81" s="59"/>
      <c r="BF81" s="59"/>
      <c r="BG81" s="59"/>
    </row>
    <row r="82" spans="31:59" x14ac:dyDescent="0.2">
      <c r="AE82" s="59"/>
      <c r="AF82" s="59"/>
      <c r="AG82" s="59"/>
      <c r="AH82" s="59"/>
      <c r="AI82" s="59"/>
      <c r="AJ82" s="59"/>
      <c r="AK82" s="59"/>
      <c r="AL82" s="59"/>
      <c r="AM82" s="59"/>
      <c r="AN82" s="59"/>
      <c r="AO82" s="59"/>
      <c r="AP82" s="59"/>
      <c r="AQ82" s="59"/>
      <c r="AR82" s="59"/>
      <c r="AS82" s="59"/>
      <c r="AT82" s="59"/>
      <c r="AU82" s="59"/>
      <c r="AV82" s="59"/>
      <c r="AW82" s="59"/>
      <c r="AX82" s="59"/>
      <c r="AY82" s="59"/>
      <c r="AZ82" s="59"/>
      <c r="BA82" s="59"/>
      <c r="BB82" s="59"/>
      <c r="BC82" s="59"/>
      <c r="BD82" s="59"/>
      <c r="BE82" s="59"/>
      <c r="BF82" s="59"/>
      <c r="BG82" s="59"/>
    </row>
    <row r="83" spans="31:59" x14ac:dyDescent="0.2">
      <c r="AE83" s="59"/>
      <c r="AF83" s="59"/>
      <c r="AG83" s="59"/>
      <c r="AH83" s="59"/>
      <c r="AI83" s="59"/>
      <c r="AJ83" s="59"/>
      <c r="AK83" s="59"/>
      <c r="AL83" s="59"/>
      <c r="AM83" s="59"/>
      <c r="AN83" s="59"/>
      <c r="AO83" s="59"/>
      <c r="AP83" s="59"/>
      <c r="AQ83" s="59"/>
      <c r="AR83" s="59"/>
      <c r="AS83" s="59"/>
      <c r="AT83" s="59"/>
      <c r="AU83" s="59"/>
      <c r="AV83" s="59"/>
      <c r="AW83" s="59"/>
      <c r="AX83" s="59"/>
      <c r="AY83" s="59"/>
      <c r="AZ83" s="59"/>
      <c r="BA83" s="59"/>
      <c r="BB83" s="59"/>
      <c r="BC83" s="59"/>
      <c r="BD83" s="59"/>
      <c r="BE83" s="59"/>
      <c r="BF83" s="59"/>
      <c r="BG83" s="59"/>
    </row>
    <row r="84" spans="31:59" x14ac:dyDescent="0.2">
      <c r="AE84" s="59"/>
      <c r="AF84" s="59"/>
      <c r="AG84" s="59"/>
      <c r="AH84" s="59"/>
      <c r="AI84" s="59"/>
      <c r="AJ84" s="59"/>
      <c r="AK84" s="59"/>
      <c r="AL84" s="59"/>
      <c r="AM84" s="59"/>
      <c r="AN84" s="59"/>
      <c r="AO84" s="59"/>
      <c r="AP84" s="59"/>
      <c r="AQ84" s="59"/>
      <c r="AR84" s="59"/>
      <c r="AS84" s="59"/>
      <c r="AT84" s="59"/>
      <c r="AU84" s="59"/>
      <c r="AV84" s="59"/>
      <c r="AW84" s="59"/>
      <c r="AX84" s="59"/>
      <c r="AY84" s="59"/>
      <c r="AZ84" s="59"/>
      <c r="BA84" s="59"/>
      <c r="BB84" s="59"/>
      <c r="BC84" s="59"/>
      <c r="BD84" s="59"/>
      <c r="BE84" s="59"/>
      <c r="BF84" s="59"/>
      <c r="BG84" s="59"/>
    </row>
    <row r="85" spans="31:59" x14ac:dyDescent="0.2">
      <c r="AE85" s="59"/>
      <c r="AF85" s="59"/>
      <c r="AG85" s="59"/>
      <c r="AH85" s="59"/>
      <c r="AI85" s="59"/>
      <c r="AJ85" s="59"/>
      <c r="AK85" s="59"/>
      <c r="AL85" s="59"/>
      <c r="AM85" s="59"/>
      <c r="AN85" s="59"/>
      <c r="AO85" s="59"/>
      <c r="AP85" s="59"/>
      <c r="AQ85" s="59"/>
      <c r="AR85" s="59"/>
      <c r="AS85" s="59"/>
      <c r="AT85" s="59"/>
      <c r="AU85" s="59"/>
      <c r="AV85" s="59"/>
      <c r="AW85" s="59"/>
      <c r="AX85" s="59"/>
      <c r="AY85" s="59"/>
      <c r="AZ85" s="59"/>
      <c r="BA85" s="59"/>
      <c r="BB85" s="59"/>
      <c r="BC85" s="59"/>
      <c r="BD85" s="59"/>
      <c r="BE85" s="59"/>
      <c r="BF85" s="59"/>
      <c r="BG85" s="59"/>
    </row>
    <row r="86" spans="31:59" x14ac:dyDescent="0.2">
      <c r="AE86" s="59"/>
      <c r="AF86" s="59"/>
      <c r="AG86" s="59"/>
      <c r="AH86" s="59"/>
      <c r="AI86" s="59"/>
      <c r="AJ86" s="59"/>
      <c r="AK86" s="59"/>
      <c r="AL86" s="59"/>
      <c r="AM86" s="59"/>
      <c r="AN86" s="59"/>
      <c r="AO86" s="59"/>
      <c r="AP86" s="59"/>
      <c r="AQ86" s="59"/>
      <c r="AR86" s="59"/>
      <c r="AS86" s="59"/>
      <c r="AT86" s="59"/>
      <c r="AU86" s="59"/>
      <c r="AV86" s="59"/>
      <c r="AW86" s="59"/>
      <c r="AX86" s="59"/>
      <c r="AY86" s="59"/>
      <c r="AZ86" s="59"/>
      <c r="BA86" s="59"/>
      <c r="BB86" s="59"/>
      <c r="BC86" s="59"/>
      <c r="BD86" s="59"/>
      <c r="BE86" s="59"/>
      <c r="BF86" s="59"/>
      <c r="BG86" s="59"/>
    </row>
    <row r="87" spans="31:59" x14ac:dyDescent="0.2">
      <c r="AE87" s="59"/>
      <c r="AF87" s="59"/>
      <c r="AG87" s="59"/>
      <c r="AH87" s="59"/>
      <c r="AI87" s="59"/>
      <c r="AJ87" s="59"/>
      <c r="AK87" s="59"/>
      <c r="AL87" s="59"/>
      <c r="AM87" s="59"/>
      <c r="AN87" s="59"/>
      <c r="AO87" s="59"/>
      <c r="AP87" s="59"/>
      <c r="AQ87" s="59"/>
      <c r="AR87" s="59"/>
      <c r="AS87" s="59"/>
      <c r="AT87" s="59"/>
      <c r="AU87" s="59"/>
      <c r="AV87" s="59"/>
      <c r="AW87" s="59"/>
      <c r="AX87" s="59"/>
      <c r="AY87" s="59"/>
      <c r="AZ87" s="59"/>
      <c r="BA87" s="59"/>
      <c r="BB87" s="59"/>
      <c r="BC87" s="59"/>
      <c r="BD87" s="59"/>
      <c r="BE87" s="59"/>
      <c r="BF87" s="59"/>
      <c r="BG87" s="59"/>
    </row>
    <row r="88" spans="31:59" x14ac:dyDescent="0.2">
      <c r="AE88" s="59"/>
      <c r="AF88" s="59"/>
      <c r="AG88" s="59"/>
      <c r="AH88" s="59"/>
      <c r="AI88" s="59"/>
      <c r="AJ88" s="59"/>
      <c r="AK88" s="59"/>
      <c r="AL88" s="59"/>
      <c r="AM88" s="59"/>
      <c r="AN88" s="59"/>
      <c r="AO88" s="59"/>
      <c r="AP88" s="59"/>
      <c r="AQ88" s="59"/>
      <c r="AR88" s="59"/>
      <c r="AS88" s="59"/>
      <c r="AT88" s="59"/>
      <c r="AU88" s="59"/>
      <c r="AV88" s="59"/>
      <c r="AW88" s="59"/>
      <c r="AX88" s="59"/>
      <c r="AY88" s="59"/>
      <c r="AZ88" s="59"/>
      <c r="BA88" s="59"/>
      <c r="BB88" s="59"/>
      <c r="BC88" s="59"/>
      <c r="BD88" s="59"/>
      <c r="BE88" s="59"/>
      <c r="BF88" s="59"/>
      <c r="BG88" s="59"/>
    </row>
    <row r="89" spans="31:59" x14ac:dyDescent="0.2">
      <c r="AE89" s="59"/>
      <c r="AF89" s="59"/>
      <c r="AG89" s="59"/>
      <c r="AH89" s="59"/>
      <c r="AI89" s="59"/>
      <c r="AJ89" s="59"/>
      <c r="AK89" s="59"/>
      <c r="AL89" s="59"/>
      <c r="AM89" s="59"/>
      <c r="AN89" s="59"/>
      <c r="AO89" s="59"/>
      <c r="AP89" s="59"/>
      <c r="AQ89" s="59"/>
      <c r="AR89" s="59"/>
      <c r="AS89" s="59"/>
      <c r="AT89" s="59"/>
      <c r="AU89" s="59"/>
      <c r="AV89" s="59"/>
      <c r="AW89" s="59"/>
      <c r="AX89" s="59"/>
      <c r="AY89" s="59"/>
      <c r="AZ89" s="59"/>
      <c r="BA89" s="59"/>
      <c r="BB89" s="59"/>
      <c r="BC89" s="59"/>
      <c r="BD89" s="59"/>
      <c r="BE89" s="59"/>
      <c r="BF89" s="59"/>
      <c r="BG89" s="59"/>
    </row>
    <row r="90" spans="31:59" x14ac:dyDescent="0.2">
      <c r="AE90" s="59"/>
      <c r="AF90" s="59"/>
      <c r="AG90" s="59"/>
      <c r="AH90" s="59"/>
      <c r="AI90" s="59"/>
      <c r="AJ90" s="59"/>
      <c r="AK90" s="59"/>
      <c r="AL90" s="59"/>
      <c r="AM90" s="59"/>
      <c r="AN90" s="59"/>
      <c r="AO90" s="59"/>
      <c r="AP90" s="59"/>
      <c r="AQ90" s="59"/>
      <c r="AR90" s="59"/>
      <c r="AS90" s="59"/>
      <c r="AT90" s="59"/>
      <c r="AU90" s="59"/>
      <c r="AV90" s="59"/>
      <c r="AW90" s="59"/>
      <c r="AX90" s="59"/>
      <c r="AY90" s="59"/>
      <c r="AZ90" s="59"/>
      <c r="BA90" s="59"/>
      <c r="BB90" s="59"/>
      <c r="BC90" s="59"/>
      <c r="BD90" s="59"/>
      <c r="BE90" s="59"/>
      <c r="BF90" s="59"/>
      <c r="BG90" s="59"/>
    </row>
    <row r="91" spans="31:59" x14ac:dyDescent="0.2">
      <c r="AE91" s="59"/>
      <c r="AF91" s="59"/>
      <c r="AG91" s="59"/>
      <c r="AH91" s="59"/>
      <c r="AI91" s="59"/>
      <c r="AJ91" s="59"/>
      <c r="AK91" s="59"/>
      <c r="AL91" s="59"/>
      <c r="AM91" s="59"/>
      <c r="AN91" s="59"/>
      <c r="AO91" s="59"/>
      <c r="AP91" s="59"/>
      <c r="AQ91" s="59"/>
      <c r="AR91" s="59"/>
      <c r="AS91" s="59"/>
      <c r="AT91" s="59"/>
      <c r="AU91" s="59"/>
      <c r="AV91" s="59"/>
      <c r="AW91" s="59"/>
      <c r="AX91" s="59"/>
      <c r="AY91" s="59"/>
      <c r="AZ91" s="59"/>
      <c r="BA91" s="59"/>
      <c r="BB91" s="59"/>
      <c r="BC91" s="59"/>
      <c r="BD91" s="59"/>
      <c r="BE91" s="59"/>
      <c r="BF91" s="59"/>
      <c r="BG91" s="59"/>
    </row>
    <row r="92" spans="31:59" x14ac:dyDescent="0.2">
      <c r="AE92" s="59"/>
      <c r="AF92" s="59"/>
      <c r="AG92" s="59"/>
      <c r="AH92" s="59"/>
      <c r="AI92" s="59"/>
      <c r="AJ92" s="59"/>
      <c r="AK92" s="59"/>
      <c r="AL92" s="59"/>
      <c r="AM92" s="59"/>
      <c r="AN92" s="59"/>
      <c r="AO92" s="59"/>
      <c r="AP92" s="59"/>
      <c r="AQ92" s="59"/>
      <c r="AR92" s="59"/>
      <c r="AS92" s="59"/>
      <c r="AT92" s="59"/>
      <c r="AU92" s="59"/>
      <c r="AV92" s="59"/>
      <c r="AW92" s="59"/>
      <c r="AX92" s="59"/>
      <c r="AY92" s="59"/>
      <c r="AZ92" s="59"/>
      <c r="BA92" s="59"/>
      <c r="BB92" s="59"/>
      <c r="BC92" s="59"/>
      <c r="BD92" s="59"/>
      <c r="BE92" s="59"/>
      <c r="BF92" s="59"/>
      <c r="BG92" s="59"/>
    </row>
  </sheetData>
  <sheetProtection password="DAAD" sheet="1"/>
  <mergeCells count="62">
    <mergeCell ref="A3:G3"/>
    <mergeCell ref="M3:Q3"/>
    <mergeCell ref="A4:G4"/>
    <mergeCell ref="M4:Q4"/>
    <mergeCell ref="AK4:AM4"/>
    <mergeCell ref="AC4:AD4"/>
    <mergeCell ref="BA1:BC1"/>
    <mergeCell ref="AC1:AD1"/>
    <mergeCell ref="A2:G2"/>
    <mergeCell ref="M2:Q2"/>
    <mergeCell ref="AK2:AM2"/>
    <mergeCell ref="AS2:AU2"/>
    <mergeCell ref="BA2:BC2"/>
    <mergeCell ref="AC2:AD2"/>
    <mergeCell ref="A1:G1"/>
    <mergeCell ref="M1:Q1"/>
    <mergeCell ref="AK1:AM1"/>
    <mergeCell ref="AS1:AU1"/>
    <mergeCell ref="BA4:BC4"/>
    <mergeCell ref="A5:B5"/>
    <mergeCell ref="M5:N5"/>
    <mergeCell ref="M7:N7"/>
    <mergeCell ref="P7:Q7"/>
    <mergeCell ref="AK7:AM7"/>
    <mergeCell ref="AS7:AU7"/>
    <mergeCell ref="BA7:BC7"/>
    <mergeCell ref="AC7:AD7"/>
    <mergeCell ref="AS4:AU4"/>
    <mergeCell ref="B8:B10"/>
    <mergeCell ref="F8:F10"/>
    <mergeCell ref="AK8:AL8"/>
    <mergeCell ref="AS8:AT8"/>
    <mergeCell ref="BA8:BB8"/>
    <mergeCell ref="AK9:AL9"/>
    <mergeCell ref="BA9:BB9"/>
    <mergeCell ref="AS10:AT10"/>
    <mergeCell ref="AK11:AL11"/>
    <mergeCell ref="BA11:BB11"/>
    <mergeCell ref="D12:D14"/>
    <mergeCell ref="AK13:AL13"/>
    <mergeCell ref="BA13:BC13"/>
    <mergeCell ref="BA14:BB14"/>
    <mergeCell ref="B16:B18"/>
    <mergeCell ref="F16:F18"/>
    <mergeCell ref="BA16:BB16"/>
    <mergeCell ref="BA18:BC18"/>
    <mergeCell ref="BA19:BB19"/>
    <mergeCell ref="BA20:BB20"/>
    <mergeCell ref="B22:B24"/>
    <mergeCell ref="D22:D24"/>
    <mergeCell ref="F22:F24"/>
    <mergeCell ref="BA22:BB22"/>
    <mergeCell ref="BB24:BB25"/>
    <mergeCell ref="BC24:BC25"/>
    <mergeCell ref="M27:N27"/>
    <mergeCell ref="P27:Q27"/>
    <mergeCell ref="N36:O36"/>
    <mergeCell ref="M33:N33"/>
    <mergeCell ref="P33:Q33"/>
    <mergeCell ref="AD22:AD25"/>
    <mergeCell ref="AD27:AD29"/>
    <mergeCell ref="AD31:AD34"/>
  </mergeCells>
  <dataValidations count="4">
    <dataValidation type="whole" operator="greaterThanOrEqual" allowBlank="1" showInputMessage="1" showErrorMessage="1" errorTitle="Error" error="Solo se admiten valores enteros" sqref="AU8">
      <formula1>0</formula1>
    </dataValidation>
    <dataValidation type="list" allowBlank="1" showInputMessage="1" showErrorMessage="1" errorTitle="Error" error="Solo se admite: 1 en caso de existir Nº de Plano o 0 en caso de no existir" sqref="BC19">
      <formula1>$BD$1:$BD$2</formula1>
    </dataValidation>
    <dataValidation allowBlank="1" showInputMessage="1" showErrorMessage="1" promptTitle="INFORMACION" prompt="Ingrese el numero sin separador de miles (.)" sqref="AD8"/>
    <dataValidation allowBlank="1" showInputMessage="1" showErrorMessage="1" promptTitle="INFORMACION" prompt="Ingrese el numero sin puntos (.)_x000a_Separe los decimales con coma(,)" sqref="G8 G17"/>
  </dataValidations>
  <hyperlinks>
    <hyperlink ref="B8:B10" location="'Calculo Visado'!M1" display="OBRAS DE ARQUITECTURA"/>
    <hyperlink ref="F8:F10" location="'Calculo Visado'!AC1" display="OBRAS DE INGENIERÍA"/>
    <hyperlink ref="D12:D14" location="'Calculo Visado'!AL1" display="INSTALACIONES DOMICILIARIAS"/>
    <hyperlink ref="B16:B18" location="'Calculo Visado'!AT1" display="ESTUDIOS DE SUELOS"/>
    <hyperlink ref="F16:F18" location="'Calculo Visado'!BB1" display="TRABAJOS DE MENSURA"/>
    <hyperlink ref="BB28" location="A4" display="VOLVER"/>
    <hyperlink ref="AT13" location="A4" display="VOLVER"/>
    <hyperlink ref="AL16" location="A4" display="VOLVER"/>
    <hyperlink ref="AD37" location="A4" display="VOLVER"/>
    <hyperlink ref="N36" location="A4" display="VOLVER"/>
    <hyperlink ref="D22:D24" location="Datos!A1" display="VOLVER A DATOS DEL PROFESIONAL"/>
    <hyperlink ref="B22:B24" location="Principal!A1" display="VOLVER AL MENU PRINCIPAL"/>
    <hyperlink ref="F22:F24" location="'Datos Cliente'!A1" display="VOLVER A DATOS DEL CLIENTE"/>
  </hyperlinks>
  <printOptions horizontalCentered="1"/>
  <pageMargins left="0.75" right="0.75" top="1" bottom="1" header="0" footer="0"/>
  <pageSetup paperSize="9" orientation="portrait" r:id="rId1"/>
  <headerFooter alignWithMargins="0"/>
  <ignoredErrors>
    <ignoredError sqref="AD13:AD14 AD15:AD19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1"/>
  <sheetViews>
    <sheetView workbookViewId="0">
      <selection sqref="A1:S1"/>
    </sheetView>
  </sheetViews>
  <sheetFormatPr baseColWidth="10" defaultRowHeight="12.75" x14ac:dyDescent="0.2"/>
  <cols>
    <col min="1" max="1" width="17.85546875" style="54" customWidth="1"/>
    <col min="2" max="3" width="8.7109375" style="54" customWidth="1"/>
    <col min="4" max="18" width="4.28515625" style="54" customWidth="1"/>
    <col min="19" max="19" width="5.7109375" style="54" customWidth="1"/>
    <col min="20" max="16384" width="11.42578125" style="54"/>
  </cols>
  <sheetData>
    <row r="1" spans="1:19" ht="24" customHeight="1" x14ac:dyDescent="0.4">
      <c r="A1" s="391" t="s">
        <v>82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</row>
    <row r="2" spans="1:19" ht="24" customHeight="1" x14ac:dyDescent="0.4">
      <c r="A2" s="391" t="s">
        <v>83</v>
      </c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  <c r="N2" s="391"/>
      <c r="O2" s="391"/>
      <c r="P2" s="391"/>
      <c r="Q2" s="391"/>
      <c r="R2" s="391"/>
      <c r="S2" s="391"/>
    </row>
    <row r="3" spans="1:19" ht="18" customHeight="1" x14ac:dyDescent="0.2">
      <c r="A3" s="392" t="s">
        <v>242</v>
      </c>
      <c r="B3" s="392"/>
      <c r="C3" s="392"/>
      <c r="D3" s="392"/>
      <c r="E3" s="392"/>
      <c r="F3" s="392"/>
      <c r="G3" s="392"/>
      <c r="H3" s="392"/>
      <c r="I3" s="392"/>
      <c r="J3" s="392"/>
      <c r="K3" s="392"/>
      <c r="L3" s="392"/>
      <c r="M3" s="392"/>
      <c r="N3" s="392"/>
      <c r="O3" s="392"/>
      <c r="P3" s="392"/>
      <c r="Q3" s="392"/>
      <c r="R3" s="392"/>
      <c r="S3" s="392"/>
    </row>
    <row r="4" spans="1:19" ht="18" customHeight="1" x14ac:dyDescent="0.2">
      <c r="A4" s="75" t="s">
        <v>85</v>
      </c>
    </row>
    <row r="5" spans="1:19" ht="20.100000000000001" customHeight="1" x14ac:dyDescent="0.2">
      <c r="A5" s="76" t="s">
        <v>86</v>
      </c>
      <c r="B5" s="386"/>
      <c r="C5" s="386"/>
      <c r="D5" s="386"/>
      <c r="E5" s="386"/>
      <c r="F5" s="386"/>
      <c r="G5" s="386"/>
      <c r="H5" s="386"/>
      <c r="I5" s="386"/>
      <c r="J5" s="386"/>
      <c r="K5" s="386"/>
      <c r="L5" s="386"/>
      <c r="O5" s="77" t="s">
        <v>87</v>
      </c>
      <c r="P5" s="386"/>
      <c r="Q5" s="386"/>
      <c r="R5" s="386"/>
    </row>
    <row r="6" spans="1:19" ht="20.100000000000001" customHeight="1" x14ac:dyDescent="0.2">
      <c r="A6" s="76" t="s">
        <v>88</v>
      </c>
      <c r="B6" s="386"/>
      <c r="C6" s="386"/>
      <c r="D6" s="386"/>
      <c r="E6" s="386"/>
      <c r="F6" s="386"/>
      <c r="G6" s="386"/>
      <c r="H6" s="386"/>
      <c r="I6" s="386"/>
      <c r="J6" s="386"/>
      <c r="K6" s="386"/>
      <c r="L6" s="386"/>
      <c r="M6" s="386"/>
      <c r="N6" s="386"/>
      <c r="O6" s="386"/>
      <c r="P6" s="386"/>
      <c r="Q6" s="386"/>
      <c r="R6" s="386"/>
    </row>
    <row r="7" spans="1:19" ht="20.100000000000001" customHeight="1" x14ac:dyDescent="0.2">
      <c r="A7" s="75" t="s">
        <v>89</v>
      </c>
      <c r="B7" s="348"/>
      <c r="C7" s="348"/>
      <c r="D7" s="348"/>
      <c r="E7" s="348"/>
      <c r="F7" s="348"/>
      <c r="G7" s="348"/>
      <c r="H7" s="348"/>
      <c r="I7" s="348"/>
      <c r="J7" s="348"/>
      <c r="K7" s="348"/>
      <c r="L7" s="348"/>
      <c r="M7" s="348"/>
      <c r="N7" s="348"/>
      <c r="O7" s="348"/>
      <c r="P7" s="348"/>
      <c r="Q7" s="348"/>
      <c r="R7" s="348"/>
    </row>
    <row r="8" spans="1:19" ht="20.100000000000001" customHeight="1" x14ac:dyDescent="0.2">
      <c r="A8" s="75" t="s">
        <v>90</v>
      </c>
      <c r="B8" s="348"/>
      <c r="C8" s="348"/>
      <c r="D8" s="348"/>
      <c r="E8" s="348"/>
      <c r="F8" s="348"/>
      <c r="G8" s="348"/>
      <c r="H8" s="348"/>
      <c r="I8" s="348"/>
      <c r="J8" s="348"/>
      <c r="K8" s="348"/>
      <c r="L8" s="348"/>
      <c r="M8" s="348"/>
      <c r="N8" s="348"/>
      <c r="O8" s="348"/>
      <c r="P8" s="348"/>
      <c r="Q8" s="348"/>
      <c r="R8" s="348"/>
    </row>
    <row r="9" spans="1:19" ht="20.100000000000001" customHeight="1" x14ac:dyDescent="0.2">
      <c r="A9" s="75" t="s">
        <v>91</v>
      </c>
      <c r="B9" s="348"/>
      <c r="C9" s="348"/>
      <c r="D9" s="348"/>
      <c r="E9" s="348"/>
      <c r="F9" s="348"/>
      <c r="G9" s="348"/>
      <c r="H9" s="348"/>
      <c r="I9" s="348"/>
      <c r="J9" s="348"/>
      <c r="K9" s="348"/>
      <c r="L9" s="348"/>
      <c r="M9" s="348"/>
      <c r="N9" s="348"/>
      <c r="O9" s="348"/>
      <c r="P9" s="348"/>
      <c r="Q9" s="348"/>
      <c r="R9" s="348"/>
    </row>
    <row r="10" spans="1:19" ht="24.95" customHeight="1" x14ac:dyDescent="0.2">
      <c r="A10" s="387" t="s">
        <v>92</v>
      </c>
      <c r="B10" s="387"/>
      <c r="C10" s="387"/>
      <c r="D10" s="387"/>
      <c r="E10" s="387"/>
      <c r="F10" s="387"/>
      <c r="G10" s="387"/>
      <c r="H10" s="387"/>
      <c r="I10" s="387"/>
      <c r="J10" s="387"/>
      <c r="K10" s="387"/>
      <c r="L10" s="387"/>
      <c r="M10" s="387"/>
      <c r="N10" s="388" t="s">
        <v>93</v>
      </c>
      <c r="O10" s="388"/>
      <c r="P10" s="389"/>
      <c r="Q10" s="390"/>
      <c r="R10" s="390"/>
    </row>
    <row r="11" spans="1:19" ht="8.25" customHeight="1" x14ac:dyDescent="0.2">
      <c r="A11" s="75"/>
    </row>
    <row r="12" spans="1:19" ht="39.950000000000003" customHeight="1" x14ac:dyDescent="0.2">
      <c r="B12" s="382"/>
      <c r="C12" s="383"/>
      <c r="D12" s="376" t="s">
        <v>94</v>
      </c>
      <c r="E12" s="376" t="s">
        <v>95</v>
      </c>
      <c r="F12" s="376" t="s">
        <v>96</v>
      </c>
      <c r="G12" s="376" t="s">
        <v>97</v>
      </c>
      <c r="H12" s="376" t="s">
        <v>98</v>
      </c>
      <c r="I12" s="376" t="s">
        <v>99</v>
      </c>
      <c r="J12" s="376" t="s">
        <v>100</v>
      </c>
      <c r="K12" s="380" t="s">
        <v>101</v>
      </c>
      <c r="L12" s="376" t="s">
        <v>102</v>
      </c>
      <c r="M12" s="376" t="s">
        <v>103</v>
      </c>
      <c r="N12" s="376" t="s">
        <v>104</v>
      </c>
      <c r="O12" s="376" t="s">
        <v>105</v>
      </c>
      <c r="P12" s="378" t="s">
        <v>106</v>
      </c>
      <c r="Q12" s="379"/>
    </row>
    <row r="13" spans="1:19" ht="39.950000000000003" customHeight="1" x14ac:dyDescent="0.2">
      <c r="B13" s="384"/>
      <c r="C13" s="385"/>
      <c r="D13" s="377"/>
      <c r="E13" s="377"/>
      <c r="F13" s="377"/>
      <c r="G13" s="377"/>
      <c r="H13" s="377"/>
      <c r="I13" s="377"/>
      <c r="J13" s="377"/>
      <c r="K13" s="381"/>
      <c r="L13" s="377"/>
      <c r="M13" s="377"/>
      <c r="N13" s="377"/>
      <c r="O13" s="377"/>
      <c r="P13" s="378"/>
      <c r="Q13" s="379"/>
    </row>
    <row r="14" spans="1:19" ht="18" customHeight="1" x14ac:dyDescent="0.25">
      <c r="B14" s="367" t="s">
        <v>107</v>
      </c>
      <c r="C14" s="368"/>
      <c r="D14" s="78"/>
      <c r="E14" s="78"/>
      <c r="F14" s="78"/>
      <c r="G14" s="78"/>
      <c r="H14" s="78"/>
      <c r="I14" s="79"/>
      <c r="J14" s="78"/>
      <c r="K14" s="78"/>
      <c r="L14" s="78"/>
      <c r="M14" s="78"/>
      <c r="N14" s="78"/>
      <c r="O14" s="78"/>
      <c r="P14" s="78"/>
      <c r="Q14" s="78"/>
    </row>
    <row r="15" spans="1:19" ht="18" customHeight="1" x14ac:dyDescent="0.25">
      <c r="B15" s="367" t="s">
        <v>108</v>
      </c>
      <c r="C15" s="36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9"/>
      <c r="O15" s="79"/>
      <c r="P15" s="78"/>
      <c r="Q15" s="78"/>
    </row>
    <row r="16" spans="1:19" ht="18" customHeight="1" x14ac:dyDescent="0.25">
      <c r="B16" s="367" t="s">
        <v>109</v>
      </c>
      <c r="C16" s="36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</row>
    <row r="17" spans="1:19" ht="18" customHeight="1" x14ac:dyDescent="0.25">
      <c r="B17" s="367" t="s">
        <v>110</v>
      </c>
      <c r="C17" s="36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</row>
    <row r="18" spans="1:19" ht="18" customHeight="1" x14ac:dyDescent="0.25">
      <c r="B18" s="367" t="s">
        <v>111</v>
      </c>
      <c r="C18" s="36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</row>
    <row r="19" spans="1:19" ht="18" customHeight="1" x14ac:dyDescent="0.25">
      <c r="B19" s="367" t="s">
        <v>112</v>
      </c>
      <c r="C19" s="36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</row>
    <row r="20" spans="1:19" ht="18" customHeight="1" x14ac:dyDescent="0.25">
      <c r="B20" s="367" t="s">
        <v>79</v>
      </c>
      <c r="C20" s="36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</row>
    <row r="21" spans="1:19" ht="18" customHeight="1" x14ac:dyDescent="0.25">
      <c r="B21" s="367" t="s">
        <v>113</v>
      </c>
      <c r="C21" s="36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</row>
    <row r="22" spans="1:19" ht="18" customHeight="1" x14ac:dyDescent="0.25">
      <c r="B22" s="367" t="s">
        <v>114</v>
      </c>
      <c r="C22" s="36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9"/>
    </row>
    <row r="23" spans="1:19" ht="18" customHeight="1" x14ac:dyDescent="0.25">
      <c r="B23" s="367" t="s">
        <v>115</v>
      </c>
      <c r="C23" s="36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</row>
    <row r="24" spans="1:19" ht="18" customHeight="1" x14ac:dyDescent="0.25">
      <c r="B24" s="367" t="s">
        <v>116</v>
      </c>
      <c r="C24" s="36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</row>
    <row r="25" spans="1:19" ht="18" customHeight="1" x14ac:dyDescent="0.25">
      <c r="B25" s="367" t="s">
        <v>117</v>
      </c>
      <c r="C25" s="36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</row>
    <row r="26" spans="1:19" ht="18" customHeight="1" x14ac:dyDescent="0.25">
      <c r="B26" s="374"/>
      <c r="C26" s="375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</row>
    <row r="27" spans="1:19" ht="21.95" customHeight="1" x14ac:dyDescent="0.2">
      <c r="A27" s="80" t="s">
        <v>243</v>
      </c>
      <c r="B27" s="371"/>
      <c r="C27" s="371"/>
      <c r="D27" s="371"/>
      <c r="E27" s="80" t="s">
        <v>244</v>
      </c>
      <c r="F27" s="81"/>
      <c r="G27" s="81"/>
      <c r="H27" s="81"/>
      <c r="L27" s="372"/>
      <c r="M27" s="372"/>
      <c r="N27" s="372"/>
      <c r="O27" s="80" t="s">
        <v>118</v>
      </c>
      <c r="Q27" s="373"/>
      <c r="R27" s="373"/>
      <c r="S27" s="373"/>
    </row>
    <row r="28" spans="1:19" ht="24.95" customHeight="1" x14ac:dyDescent="0.2">
      <c r="A28" s="75" t="s">
        <v>119</v>
      </c>
    </row>
    <row r="29" spans="1:19" ht="17.100000000000001" customHeight="1" x14ac:dyDescent="0.2">
      <c r="A29" s="82" t="s">
        <v>159</v>
      </c>
      <c r="B29" s="369"/>
      <c r="C29" s="369"/>
      <c r="D29" s="83"/>
      <c r="E29" s="363" t="s">
        <v>101</v>
      </c>
      <c r="F29" s="363"/>
      <c r="G29" s="363"/>
      <c r="H29" s="82" t="s">
        <v>160</v>
      </c>
      <c r="I29" s="82"/>
      <c r="J29" s="370"/>
      <c r="K29" s="370"/>
      <c r="L29" s="82"/>
      <c r="M29" s="82"/>
      <c r="N29" s="82" t="s">
        <v>120</v>
      </c>
      <c r="O29" s="85"/>
      <c r="P29" s="85" t="s">
        <v>121</v>
      </c>
      <c r="Q29" s="82"/>
      <c r="R29" s="361"/>
      <c r="S29" s="361"/>
    </row>
    <row r="30" spans="1:19" ht="17.100000000000001" customHeight="1" x14ac:dyDescent="0.2">
      <c r="A30" s="82" t="s">
        <v>161</v>
      </c>
      <c r="B30" s="362"/>
      <c r="C30" s="362"/>
      <c r="D30" s="83"/>
      <c r="E30" s="363" t="s">
        <v>122</v>
      </c>
      <c r="F30" s="363"/>
      <c r="G30" s="363"/>
      <c r="H30" s="82" t="s">
        <v>123</v>
      </c>
      <c r="I30" s="82"/>
      <c r="J30" s="364"/>
      <c r="K30" s="364"/>
      <c r="L30" s="365" t="s">
        <v>124</v>
      </c>
      <c r="M30" s="366" t="s">
        <v>110</v>
      </c>
      <c r="N30" s="82" t="s">
        <v>125</v>
      </c>
      <c r="O30" s="85"/>
      <c r="P30" s="85" t="s">
        <v>126</v>
      </c>
      <c r="Q30" s="82"/>
      <c r="R30" s="348"/>
      <c r="S30" s="348"/>
    </row>
    <row r="31" spans="1:19" ht="17.100000000000001" customHeight="1" x14ac:dyDescent="0.2">
      <c r="A31" s="82" t="s">
        <v>162</v>
      </c>
      <c r="B31" s="362"/>
      <c r="C31" s="362"/>
      <c r="D31" s="83"/>
      <c r="E31" s="363" t="s">
        <v>127</v>
      </c>
      <c r="F31" s="363"/>
      <c r="G31" s="363"/>
      <c r="H31" s="82" t="s">
        <v>128</v>
      </c>
      <c r="I31" s="82"/>
      <c r="J31" s="364"/>
      <c r="K31" s="364"/>
      <c r="L31" s="365"/>
      <c r="M31" s="366"/>
      <c r="N31" s="82" t="s">
        <v>129</v>
      </c>
      <c r="O31" s="85"/>
      <c r="Q31" s="85" t="s">
        <v>130</v>
      </c>
      <c r="R31" s="348"/>
      <c r="S31" s="348"/>
    </row>
    <row r="32" spans="1:19" ht="17.100000000000001" customHeight="1" x14ac:dyDescent="0.2">
      <c r="A32" s="82" t="s">
        <v>163</v>
      </c>
      <c r="B32" s="362"/>
      <c r="C32" s="362"/>
      <c r="D32" s="83"/>
      <c r="E32" s="363" t="s">
        <v>103</v>
      </c>
      <c r="F32" s="363"/>
      <c r="G32" s="363"/>
      <c r="H32" s="84" t="s">
        <v>164</v>
      </c>
      <c r="I32" s="86"/>
      <c r="J32" s="364"/>
      <c r="K32" s="364"/>
      <c r="L32" s="365"/>
      <c r="M32" s="366"/>
      <c r="N32" s="82" t="s">
        <v>131</v>
      </c>
      <c r="O32" s="85"/>
      <c r="Q32" s="85" t="s">
        <v>130</v>
      </c>
      <c r="R32" s="348"/>
      <c r="S32" s="348"/>
    </row>
    <row r="33" spans="1:19" ht="17.100000000000001" customHeight="1" x14ac:dyDescent="0.2">
      <c r="A33" s="82"/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365"/>
      <c r="M33" s="366"/>
      <c r="N33" s="82" t="s">
        <v>132</v>
      </c>
      <c r="O33" s="85"/>
      <c r="Q33" s="85" t="s">
        <v>130</v>
      </c>
      <c r="R33" s="348"/>
      <c r="S33" s="348"/>
    </row>
    <row r="34" spans="1:19" ht="17.100000000000001" customHeight="1" x14ac:dyDescent="0.2">
      <c r="A34" s="76" t="s">
        <v>133</v>
      </c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 t="s">
        <v>134</v>
      </c>
      <c r="O34" s="85"/>
      <c r="Q34" s="85" t="s">
        <v>130</v>
      </c>
      <c r="R34" s="348"/>
      <c r="S34" s="348"/>
    </row>
    <row r="35" spans="1:19" ht="15" customHeight="1" x14ac:dyDescent="0.25">
      <c r="A35" s="87" t="s">
        <v>135</v>
      </c>
      <c r="D35" s="88"/>
      <c r="E35" s="79"/>
      <c r="L35" s="75" t="s">
        <v>136</v>
      </c>
    </row>
    <row r="36" spans="1:19" ht="15" customHeight="1" x14ac:dyDescent="0.25">
      <c r="A36" s="87" t="s">
        <v>137</v>
      </c>
      <c r="D36" s="88"/>
      <c r="E36" s="79"/>
      <c r="L36" s="54" t="s">
        <v>138</v>
      </c>
      <c r="R36" s="79"/>
    </row>
    <row r="37" spans="1:19" ht="15" customHeight="1" x14ac:dyDescent="0.25">
      <c r="A37" s="87" t="s">
        <v>139</v>
      </c>
      <c r="D37" s="79"/>
      <c r="E37" s="79"/>
      <c r="L37" s="54" t="s">
        <v>140</v>
      </c>
      <c r="R37" s="79"/>
    </row>
    <row r="38" spans="1:19" ht="15" customHeight="1" x14ac:dyDescent="0.25">
      <c r="A38" s="87" t="s">
        <v>141</v>
      </c>
      <c r="D38" s="79"/>
      <c r="E38" s="79"/>
      <c r="L38" s="82" t="s">
        <v>142</v>
      </c>
      <c r="R38" s="79"/>
    </row>
    <row r="39" spans="1:19" ht="15" customHeight="1" x14ac:dyDescent="0.25">
      <c r="A39" s="87" t="s">
        <v>143</v>
      </c>
      <c r="D39" s="88"/>
      <c r="E39" s="79"/>
      <c r="L39" s="82" t="s">
        <v>144</v>
      </c>
      <c r="R39" s="79"/>
    </row>
    <row r="40" spans="1:19" ht="15" customHeight="1" x14ac:dyDescent="0.25">
      <c r="A40" s="87" t="s">
        <v>145</v>
      </c>
      <c r="D40" s="79"/>
      <c r="E40" s="79"/>
      <c r="L40" s="82" t="s">
        <v>146</v>
      </c>
      <c r="R40" s="79"/>
    </row>
    <row r="41" spans="1:19" ht="15" customHeight="1" x14ac:dyDescent="0.25">
      <c r="A41" s="87" t="s">
        <v>147</v>
      </c>
      <c r="D41" s="88"/>
      <c r="E41" s="79"/>
      <c r="L41" s="82" t="s">
        <v>148</v>
      </c>
      <c r="R41" s="79"/>
    </row>
    <row r="42" spans="1:19" ht="15" customHeight="1" x14ac:dyDescent="0.25">
      <c r="A42" s="87" t="s">
        <v>149</v>
      </c>
      <c r="D42" s="88"/>
      <c r="E42" s="79"/>
      <c r="L42" s="82" t="s">
        <v>150</v>
      </c>
      <c r="R42" s="79"/>
    </row>
    <row r="43" spans="1:19" ht="15" customHeight="1" x14ac:dyDescent="0.25">
      <c r="A43" s="87" t="s">
        <v>151</v>
      </c>
      <c r="D43" s="88"/>
      <c r="E43" s="79"/>
      <c r="L43" s="82" t="s">
        <v>152</v>
      </c>
      <c r="R43" s="79"/>
    </row>
    <row r="44" spans="1:19" ht="18" customHeight="1" x14ac:dyDescent="0.2">
      <c r="A44" s="82"/>
    </row>
    <row r="45" spans="1:19" ht="15" customHeight="1" x14ac:dyDescent="0.2">
      <c r="A45" s="82" t="s">
        <v>153</v>
      </c>
    </row>
    <row r="46" spans="1:19" ht="15" customHeight="1" x14ac:dyDescent="0.2">
      <c r="A46" s="82" t="s">
        <v>154</v>
      </c>
      <c r="N46" s="89"/>
      <c r="O46" s="89"/>
      <c r="P46" s="89"/>
      <c r="Q46" s="89"/>
    </row>
    <row r="47" spans="1:19" ht="12" customHeight="1" x14ac:dyDescent="0.2">
      <c r="N47" s="349" t="s">
        <v>155</v>
      </c>
      <c r="O47" s="349"/>
      <c r="P47" s="349"/>
      <c r="Q47" s="349"/>
    </row>
    <row r="48" spans="1:19" ht="5.0999999999999996" customHeight="1" thickBot="1" x14ac:dyDescent="0.25">
      <c r="A48" s="90"/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350"/>
      <c r="O48" s="350"/>
      <c r="P48" s="350"/>
      <c r="Q48" s="350"/>
      <c r="R48" s="90"/>
      <c r="S48" s="90"/>
    </row>
    <row r="49" spans="1:19" ht="15.95" customHeight="1" thickTop="1" x14ac:dyDescent="0.2">
      <c r="A49" s="82" t="s">
        <v>156</v>
      </c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82"/>
    </row>
    <row r="50" spans="1:19" ht="15.95" customHeight="1" x14ac:dyDescent="0.2">
      <c r="A50" s="82" t="s">
        <v>157</v>
      </c>
      <c r="B50" s="82"/>
      <c r="C50" s="82"/>
      <c r="D50" s="82"/>
      <c r="E50" s="82"/>
      <c r="F50" s="82"/>
      <c r="G50" s="82"/>
      <c r="H50" s="82"/>
      <c r="I50" s="82"/>
      <c r="J50" s="82"/>
      <c r="K50" s="82"/>
      <c r="L50" s="82"/>
      <c r="N50" s="91"/>
      <c r="O50" s="91"/>
      <c r="P50" s="91"/>
      <c r="Q50" s="91"/>
    </row>
    <row r="51" spans="1:19" ht="18" customHeight="1" x14ac:dyDescent="0.2">
      <c r="A51" s="97"/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N51" s="92"/>
      <c r="O51" s="92"/>
      <c r="P51" s="92"/>
      <c r="Q51" s="92"/>
    </row>
    <row r="52" spans="1:19" ht="18" customHeight="1" x14ac:dyDescent="0.2">
      <c r="A52" s="98"/>
      <c r="B52" s="93"/>
      <c r="C52" s="93"/>
      <c r="D52" s="93"/>
      <c r="E52" s="93"/>
      <c r="F52" s="93"/>
      <c r="G52" s="93"/>
      <c r="H52" s="93"/>
      <c r="I52" s="82"/>
      <c r="J52" s="82"/>
      <c r="K52" s="82"/>
      <c r="L52" s="82"/>
      <c r="N52" s="89"/>
      <c r="O52" s="89"/>
      <c r="P52" s="89"/>
      <c r="Q52" s="89"/>
    </row>
    <row r="53" spans="1:19" ht="18" customHeight="1" x14ac:dyDescent="0.2">
      <c r="A53" s="98"/>
      <c r="B53" s="94"/>
      <c r="C53" s="94"/>
      <c r="D53" s="94"/>
      <c r="E53" s="94"/>
      <c r="F53" s="94"/>
      <c r="G53" s="94"/>
      <c r="H53" s="94"/>
      <c r="N53" s="351" t="s">
        <v>158</v>
      </c>
      <c r="O53" s="351"/>
      <c r="P53" s="351"/>
      <c r="Q53" s="351"/>
    </row>
    <row r="54" spans="1:19" ht="18" customHeight="1" x14ac:dyDescent="0.2"/>
    <row r="55" spans="1:19" x14ac:dyDescent="0.2">
      <c r="A55"/>
      <c r="B55"/>
      <c r="C55"/>
      <c r="D55"/>
      <c r="E55"/>
      <c r="F55"/>
      <c r="G55"/>
      <c r="H55"/>
      <c r="I55"/>
      <c r="J55"/>
      <c r="K55"/>
      <c r="L55" s="7"/>
      <c r="M55" s="7"/>
      <c r="N55" s="7"/>
      <c r="O55" s="7"/>
      <c r="P55" s="7"/>
      <c r="Q55" s="7"/>
      <c r="R55"/>
      <c r="S55"/>
    </row>
    <row r="56" spans="1:19" x14ac:dyDescent="0.2">
      <c r="A56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46"/>
      <c r="Q56" s="1"/>
      <c r="R56" s="1"/>
      <c r="S56" s="1"/>
    </row>
    <row r="57" spans="1:19" x14ac:dyDescent="0.2">
      <c r="A57"/>
      <c r="B57" s="1"/>
      <c r="C57" s="352" t="s">
        <v>213</v>
      </c>
      <c r="D57" s="353"/>
      <c r="E57" s="353"/>
      <c r="F57" s="354"/>
      <c r="G57" s="1"/>
      <c r="H57" s="352" t="s">
        <v>178</v>
      </c>
      <c r="I57" s="353"/>
      <c r="J57" s="353"/>
      <c r="K57" s="353"/>
      <c r="L57" s="354"/>
      <c r="M57" s="25"/>
      <c r="N57" s="352" t="s">
        <v>177</v>
      </c>
      <c r="O57" s="353"/>
      <c r="P57" s="353"/>
      <c r="Q57" s="353"/>
      <c r="R57" s="354"/>
      <c r="S57" s="1"/>
    </row>
    <row r="58" spans="1:19" x14ac:dyDescent="0.2">
      <c r="A58"/>
      <c r="B58" s="1"/>
      <c r="C58" s="355"/>
      <c r="D58" s="356"/>
      <c r="E58" s="356"/>
      <c r="F58" s="357"/>
      <c r="G58" s="1"/>
      <c r="H58" s="355"/>
      <c r="I58" s="356"/>
      <c r="J58" s="356"/>
      <c r="K58" s="356"/>
      <c r="L58" s="357"/>
      <c r="M58" s="25"/>
      <c r="N58" s="355"/>
      <c r="O58" s="356"/>
      <c r="P58" s="356"/>
      <c r="Q58" s="356"/>
      <c r="R58" s="357"/>
      <c r="S58" s="1"/>
    </row>
    <row r="59" spans="1:19" x14ac:dyDescent="0.2">
      <c r="A59"/>
      <c r="B59" s="1"/>
      <c r="C59" s="358"/>
      <c r="D59" s="359"/>
      <c r="E59" s="359"/>
      <c r="F59" s="360"/>
      <c r="G59" s="1"/>
      <c r="H59" s="358"/>
      <c r="I59" s="359"/>
      <c r="J59" s="359"/>
      <c r="K59" s="359"/>
      <c r="L59" s="360"/>
      <c r="M59" s="25"/>
      <c r="N59" s="358"/>
      <c r="O59" s="359"/>
      <c r="P59" s="359"/>
      <c r="Q59" s="359"/>
      <c r="R59" s="360"/>
      <c r="S59" s="1"/>
    </row>
    <row r="60" spans="1:19" x14ac:dyDescent="0.2">
      <c r="A60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25"/>
      <c r="N60" s="26"/>
      <c r="O60" s="1"/>
      <c r="P60" s="1"/>
      <c r="Q60" s="1"/>
      <c r="R60" s="1"/>
      <c r="S60" s="1"/>
    </row>
    <row r="61" spans="1:19" x14ac:dyDescent="0.2">
      <c r="A61"/>
      <c r="B61"/>
      <c r="C61"/>
      <c r="D61"/>
      <c r="E61"/>
      <c r="F61"/>
      <c r="G61"/>
      <c r="H61"/>
      <c r="I61"/>
      <c r="J61"/>
      <c r="K61"/>
      <c r="L61"/>
      <c r="M61" s="50"/>
      <c r="N61" s="7"/>
      <c r="O61" s="7"/>
      <c r="P61" s="7"/>
      <c r="Q61" s="7"/>
      <c r="R61" s="7"/>
      <c r="S61"/>
    </row>
  </sheetData>
  <sheetProtection password="DAAD" sheet="1" objects="1" scenarios="1"/>
  <mergeCells count="69">
    <mergeCell ref="A1:S1"/>
    <mergeCell ref="A2:S2"/>
    <mergeCell ref="A3:S3"/>
    <mergeCell ref="B5:L5"/>
    <mergeCell ref="P5:R5"/>
    <mergeCell ref="E12:E13"/>
    <mergeCell ref="F12:F13"/>
    <mergeCell ref="G12:G13"/>
    <mergeCell ref="B6:R6"/>
    <mergeCell ref="B7:R7"/>
    <mergeCell ref="B8:R8"/>
    <mergeCell ref="B9:R9"/>
    <mergeCell ref="A10:M10"/>
    <mergeCell ref="N10:O10"/>
    <mergeCell ref="P10:R10"/>
    <mergeCell ref="L27:N27"/>
    <mergeCell ref="Q27:S27"/>
    <mergeCell ref="B26:C26"/>
    <mergeCell ref="B17:C17"/>
    <mergeCell ref="M12:M13"/>
    <mergeCell ref="N12:N13"/>
    <mergeCell ref="O12:O13"/>
    <mergeCell ref="P12:P13"/>
    <mergeCell ref="Q12:Q13"/>
    <mergeCell ref="H12:H13"/>
    <mergeCell ref="I12:I13"/>
    <mergeCell ref="J12:J13"/>
    <mergeCell ref="K12:K13"/>
    <mergeCell ref="L12:L13"/>
    <mergeCell ref="B12:C13"/>
    <mergeCell ref="D12:D13"/>
    <mergeCell ref="B14:C14"/>
    <mergeCell ref="B15:C15"/>
    <mergeCell ref="B29:C29"/>
    <mergeCell ref="E29:G29"/>
    <mergeCell ref="J29:K29"/>
    <mergeCell ref="B23:C23"/>
    <mergeCell ref="B24:C24"/>
    <mergeCell ref="B25:C25"/>
    <mergeCell ref="B16:C16"/>
    <mergeCell ref="B18:C18"/>
    <mergeCell ref="B19:C19"/>
    <mergeCell ref="B20:C20"/>
    <mergeCell ref="B21:C21"/>
    <mergeCell ref="B22:C22"/>
    <mergeCell ref="B27:D27"/>
    <mergeCell ref="R29:S29"/>
    <mergeCell ref="B30:C30"/>
    <mergeCell ref="E30:G30"/>
    <mergeCell ref="J30:K30"/>
    <mergeCell ref="L30:L33"/>
    <mergeCell ref="M30:M33"/>
    <mergeCell ref="R30:S30"/>
    <mergeCell ref="B31:C31"/>
    <mergeCell ref="E31:G31"/>
    <mergeCell ref="J31:K31"/>
    <mergeCell ref="R31:S31"/>
    <mergeCell ref="B32:C32"/>
    <mergeCell ref="E32:G32"/>
    <mergeCell ref="J32:K32"/>
    <mergeCell ref="R32:S32"/>
    <mergeCell ref="R33:S33"/>
    <mergeCell ref="R34:S34"/>
    <mergeCell ref="N47:Q47"/>
    <mergeCell ref="N48:Q48"/>
    <mergeCell ref="N53:Q53"/>
    <mergeCell ref="C57:F59"/>
    <mergeCell ref="H57:L59"/>
    <mergeCell ref="N57:R59"/>
  </mergeCells>
  <hyperlinks>
    <hyperlink ref="H57:H59" location="Datos!A1" display="VOLVER A: CARGA DE DATOS"/>
    <hyperlink ref="C57:C58" location="Principal!A1" display="VOLVER A: PRINCIPAL"/>
    <hyperlink ref="H57:K59" location="Datos!A1" display="VOLVER A: CARGA DE DATOS"/>
    <hyperlink ref="N57:N59" location="Datos!A1" display="VOLVER A: CARGA DE DATOS"/>
    <hyperlink ref="N57:Q59" location="Datos!A1" display="VOLVER A: CARGA DE DATOS"/>
    <hyperlink ref="N57:R59" location="'Datos Cliente'!A1" display="VOLVER A DATOS DEL CLIENTE"/>
  </hyperlinks>
  <printOptions horizontalCentered="1"/>
  <pageMargins left="0.39370078740157483" right="0.39370078740157483" top="0.27559055118110237" bottom="0" header="0" footer="0"/>
  <pageSetup paperSize="9" scale="85" orientation="portrait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S64"/>
  <sheetViews>
    <sheetView workbookViewId="0">
      <selection sqref="A1:R1"/>
    </sheetView>
  </sheetViews>
  <sheetFormatPr baseColWidth="10" defaultRowHeight="12.75" x14ac:dyDescent="0.2"/>
  <cols>
    <col min="1" max="1" width="17.85546875" customWidth="1"/>
    <col min="2" max="3" width="8.7109375" customWidth="1"/>
    <col min="4" max="18" width="4.28515625" customWidth="1"/>
    <col min="19" max="19" width="5.7109375" customWidth="1"/>
  </cols>
  <sheetData>
    <row r="1" spans="1:18" ht="24" customHeight="1" x14ac:dyDescent="0.4">
      <c r="A1" s="404" t="s">
        <v>82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  <c r="Q1" s="404"/>
      <c r="R1" s="404"/>
    </row>
    <row r="2" spans="1:18" ht="24" customHeight="1" x14ac:dyDescent="0.4">
      <c r="A2" s="404" t="s">
        <v>83</v>
      </c>
      <c r="B2" s="404"/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404"/>
      <c r="R2" s="404"/>
    </row>
    <row r="3" spans="1:18" ht="18" customHeight="1" x14ac:dyDescent="0.2">
      <c r="A3" s="405" t="s">
        <v>84</v>
      </c>
      <c r="B3" s="405"/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  <c r="O3" s="405"/>
      <c r="P3" s="405"/>
      <c r="Q3" s="405"/>
      <c r="R3" s="405"/>
    </row>
    <row r="4" spans="1:18" ht="18" customHeight="1" x14ac:dyDescent="0.2">
      <c r="A4" s="30" t="s">
        <v>85</v>
      </c>
    </row>
    <row r="5" spans="1:18" ht="20.100000000000001" customHeight="1" x14ac:dyDescent="0.2">
      <c r="A5" s="31" t="s">
        <v>86</v>
      </c>
      <c r="B5" s="393">
        <f>Datos!B2</f>
        <v>0</v>
      </c>
      <c r="C5" s="393"/>
      <c r="D5" s="393"/>
      <c r="E5" s="393"/>
      <c r="F5" s="393"/>
      <c r="G5" s="393"/>
      <c r="H5" s="393"/>
      <c r="I5" s="393"/>
      <c r="J5" s="393"/>
      <c r="K5" s="393"/>
      <c r="L5" s="393"/>
      <c r="O5" s="32" t="s">
        <v>87</v>
      </c>
      <c r="P5" s="393">
        <f>Datos!B3</f>
        <v>0</v>
      </c>
      <c r="Q5" s="393"/>
      <c r="R5" s="393"/>
    </row>
    <row r="6" spans="1:18" ht="20.100000000000001" customHeight="1" x14ac:dyDescent="0.2">
      <c r="A6" s="31" t="s">
        <v>88</v>
      </c>
      <c r="B6" s="393">
        <f>'Datos Cliente'!B2</f>
        <v>0</v>
      </c>
      <c r="C6" s="393"/>
      <c r="D6" s="393"/>
      <c r="E6" s="393"/>
      <c r="F6" s="393"/>
      <c r="G6" s="393"/>
      <c r="H6" s="393"/>
      <c r="I6" s="393"/>
      <c r="J6" s="393"/>
      <c r="K6" s="393"/>
      <c r="L6" s="393"/>
      <c r="M6" s="393"/>
      <c r="N6" s="393"/>
      <c r="O6" s="393"/>
      <c r="P6" s="393"/>
      <c r="Q6" s="393"/>
      <c r="R6" s="393"/>
    </row>
    <row r="7" spans="1:18" ht="20.100000000000001" customHeight="1" x14ac:dyDescent="0.2">
      <c r="A7" s="30" t="s">
        <v>89</v>
      </c>
      <c r="B7" s="393">
        <f>'Datos Cliente'!B5</f>
        <v>0</v>
      </c>
      <c r="C7" s="393"/>
      <c r="D7" s="393"/>
      <c r="E7" s="393"/>
      <c r="F7" s="393"/>
      <c r="G7" s="393"/>
      <c r="H7" s="393"/>
      <c r="I7" s="393"/>
      <c r="J7" s="393"/>
      <c r="K7" s="393"/>
      <c r="L7" s="393"/>
      <c r="M7" s="393"/>
      <c r="N7" s="393"/>
      <c r="O7" s="393"/>
      <c r="P7" s="393"/>
      <c r="Q7" s="393"/>
      <c r="R7" s="393"/>
    </row>
    <row r="8" spans="1:18" ht="20.100000000000001" customHeight="1" x14ac:dyDescent="0.2">
      <c r="A8" s="30" t="s">
        <v>90</v>
      </c>
      <c r="B8" s="393">
        <f>'Datos Cliente'!B4</f>
        <v>0</v>
      </c>
      <c r="C8" s="393"/>
      <c r="D8" s="393"/>
      <c r="E8" s="393"/>
      <c r="F8" s="393"/>
      <c r="G8" s="393"/>
      <c r="H8" s="393"/>
      <c r="I8" s="393"/>
      <c r="J8" s="393"/>
      <c r="K8" s="393"/>
      <c r="L8" s="393"/>
      <c r="M8" s="393"/>
      <c r="N8" s="393"/>
      <c r="O8" s="393"/>
      <c r="P8" s="393"/>
      <c r="Q8" s="393"/>
      <c r="R8" s="393"/>
    </row>
    <row r="9" spans="1:18" ht="20.100000000000001" customHeight="1" x14ac:dyDescent="0.2">
      <c r="A9" s="30" t="s">
        <v>91</v>
      </c>
      <c r="B9" s="393"/>
      <c r="C9" s="393"/>
      <c r="D9" s="393"/>
      <c r="E9" s="393"/>
      <c r="F9" s="393"/>
      <c r="G9" s="393"/>
      <c r="H9" s="393"/>
      <c r="I9" s="393"/>
      <c r="J9" s="393"/>
      <c r="K9" s="393"/>
      <c r="L9" s="393"/>
      <c r="M9" s="393"/>
      <c r="N9" s="393"/>
      <c r="O9" s="393"/>
      <c r="P9" s="393"/>
      <c r="Q9" s="393"/>
      <c r="R9" s="393"/>
    </row>
    <row r="10" spans="1:18" ht="24.95" customHeight="1" x14ac:dyDescent="0.2">
      <c r="A10" s="400" t="s">
        <v>92</v>
      </c>
      <c r="B10" s="400"/>
      <c r="C10" s="400"/>
      <c r="D10" s="400"/>
      <c r="E10" s="400"/>
      <c r="F10" s="400"/>
      <c r="G10" s="400"/>
      <c r="H10" s="400"/>
      <c r="I10" s="400"/>
      <c r="J10" s="400"/>
      <c r="K10" s="400"/>
      <c r="L10" s="400"/>
      <c r="M10" s="400"/>
      <c r="N10" s="401" t="s">
        <v>93</v>
      </c>
      <c r="O10" s="401"/>
      <c r="P10" s="402">
        <f ca="1">TODAY()</f>
        <v>42630</v>
      </c>
      <c r="Q10" s="403"/>
      <c r="R10" s="403"/>
    </row>
    <row r="11" spans="1:18" ht="8.25" customHeight="1" x14ac:dyDescent="0.2">
      <c r="A11" s="30"/>
    </row>
    <row r="12" spans="1:18" ht="39.950000000000003" customHeight="1" x14ac:dyDescent="0.2">
      <c r="B12" s="411"/>
      <c r="C12" s="412"/>
      <c r="D12" s="396" t="s">
        <v>94</v>
      </c>
      <c r="E12" s="396" t="s">
        <v>95</v>
      </c>
      <c r="F12" s="396" t="s">
        <v>96</v>
      </c>
      <c r="G12" s="396" t="s">
        <v>97</v>
      </c>
      <c r="H12" s="396" t="s">
        <v>98</v>
      </c>
      <c r="I12" s="396" t="s">
        <v>99</v>
      </c>
      <c r="J12" s="396" t="s">
        <v>100</v>
      </c>
      <c r="K12" s="409" t="s">
        <v>101</v>
      </c>
      <c r="L12" s="396" t="s">
        <v>102</v>
      </c>
      <c r="M12" s="396" t="s">
        <v>103</v>
      </c>
      <c r="N12" s="396" t="s">
        <v>104</v>
      </c>
      <c r="O12" s="396" t="s">
        <v>105</v>
      </c>
      <c r="P12" s="398" t="s">
        <v>106</v>
      </c>
      <c r="Q12" s="399"/>
    </row>
    <row r="13" spans="1:18" ht="39.950000000000003" customHeight="1" x14ac:dyDescent="0.2">
      <c r="B13" s="413"/>
      <c r="C13" s="414"/>
      <c r="D13" s="397"/>
      <c r="E13" s="397"/>
      <c r="F13" s="397"/>
      <c r="G13" s="397"/>
      <c r="H13" s="397"/>
      <c r="I13" s="397"/>
      <c r="J13" s="397"/>
      <c r="K13" s="410"/>
      <c r="L13" s="397"/>
      <c r="M13" s="397"/>
      <c r="N13" s="397"/>
      <c r="O13" s="397"/>
      <c r="P13" s="398"/>
      <c r="Q13" s="399"/>
    </row>
    <row r="14" spans="1:18" ht="18" customHeight="1" x14ac:dyDescent="0.25">
      <c r="B14" s="394" t="s">
        <v>107</v>
      </c>
      <c r="C14" s="395"/>
      <c r="D14" s="33"/>
      <c r="E14" s="33"/>
      <c r="F14" s="33"/>
      <c r="G14" s="33"/>
      <c r="H14" s="33"/>
      <c r="I14" s="34"/>
      <c r="J14" s="33"/>
      <c r="K14" s="33"/>
      <c r="L14" s="33"/>
      <c r="M14" s="33"/>
      <c r="N14" s="33"/>
      <c r="O14" s="33"/>
      <c r="P14" s="33"/>
      <c r="Q14" s="33"/>
    </row>
    <row r="15" spans="1:18" ht="18" customHeight="1" x14ac:dyDescent="0.25">
      <c r="B15" s="394" t="s">
        <v>108</v>
      </c>
      <c r="C15" s="395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4"/>
      <c r="O15" s="34"/>
      <c r="P15" s="33"/>
      <c r="Q15" s="33"/>
    </row>
    <row r="16" spans="1:18" ht="18" customHeight="1" x14ac:dyDescent="0.25">
      <c r="B16" s="394" t="s">
        <v>109</v>
      </c>
      <c r="C16" s="395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</row>
    <row r="17" spans="1:19" ht="18" customHeight="1" x14ac:dyDescent="0.25">
      <c r="B17" s="394" t="s">
        <v>110</v>
      </c>
      <c r="C17" s="395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</row>
    <row r="18" spans="1:19" ht="18" customHeight="1" x14ac:dyDescent="0.25">
      <c r="B18" s="394" t="s">
        <v>111</v>
      </c>
      <c r="C18" s="395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</row>
    <row r="19" spans="1:19" ht="18" customHeight="1" x14ac:dyDescent="0.25">
      <c r="B19" s="394" t="s">
        <v>112</v>
      </c>
      <c r="C19" s="395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</row>
    <row r="20" spans="1:19" ht="18" customHeight="1" x14ac:dyDescent="0.25">
      <c r="B20" s="394" t="s">
        <v>79</v>
      </c>
      <c r="C20" s="395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</row>
    <row r="21" spans="1:19" ht="18" customHeight="1" x14ac:dyDescent="0.25">
      <c r="B21" s="394" t="s">
        <v>113</v>
      </c>
      <c r="C21" s="395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</row>
    <row r="22" spans="1:19" ht="18" customHeight="1" x14ac:dyDescent="0.25">
      <c r="B22" s="394" t="s">
        <v>114</v>
      </c>
      <c r="C22" s="395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</row>
    <row r="23" spans="1:19" ht="18" customHeight="1" x14ac:dyDescent="0.25">
      <c r="B23" s="394" t="s">
        <v>115</v>
      </c>
      <c r="C23" s="395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</row>
    <row r="24" spans="1:19" ht="18" customHeight="1" x14ac:dyDescent="0.25">
      <c r="B24" s="394" t="s">
        <v>116</v>
      </c>
      <c r="C24" s="395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</row>
    <row r="25" spans="1:19" ht="18" customHeight="1" x14ac:dyDescent="0.25">
      <c r="B25" s="394" t="s">
        <v>117</v>
      </c>
      <c r="C25" s="395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</row>
    <row r="26" spans="1:19" ht="18" customHeight="1" x14ac:dyDescent="0.25">
      <c r="B26" s="415"/>
      <c r="C26" s="416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</row>
    <row r="27" spans="1:19" ht="21.95" customHeight="1" x14ac:dyDescent="0.2">
      <c r="A27" s="80" t="s">
        <v>243</v>
      </c>
      <c r="B27" s="371"/>
      <c r="C27" s="371"/>
      <c r="D27" s="371"/>
      <c r="E27" s="80" t="s">
        <v>244</v>
      </c>
      <c r="F27" s="81"/>
      <c r="G27" s="81"/>
      <c r="H27" s="81"/>
      <c r="I27" s="54"/>
      <c r="J27" s="54"/>
      <c r="K27" s="54"/>
      <c r="L27" s="372"/>
      <c r="M27" s="372"/>
      <c r="N27" s="372"/>
      <c r="O27" s="80" t="s">
        <v>118</v>
      </c>
      <c r="P27" s="54"/>
      <c r="Q27" s="373"/>
      <c r="R27" s="373"/>
      <c r="S27" s="373"/>
    </row>
    <row r="28" spans="1:19" ht="24.95" customHeight="1" x14ac:dyDescent="0.2">
      <c r="A28" s="30" t="s">
        <v>119</v>
      </c>
    </row>
    <row r="29" spans="1:19" ht="17.100000000000001" customHeight="1" x14ac:dyDescent="0.2">
      <c r="A29" s="35" t="s">
        <v>159</v>
      </c>
      <c r="B29" s="406"/>
      <c r="C29" s="406"/>
      <c r="D29" s="36"/>
      <c r="E29" s="407" t="s">
        <v>101</v>
      </c>
      <c r="F29" s="407"/>
      <c r="G29" s="407"/>
      <c r="H29" s="35" t="s">
        <v>160</v>
      </c>
      <c r="I29" s="35"/>
      <c r="J29" s="408"/>
      <c r="K29" s="408"/>
      <c r="L29" s="35"/>
      <c r="M29" s="35"/>
      <c r="N29" s="35" t="s">
        <v>120</v>
      </c>
      <c r="O29" s="2"/>
      <c r="P29" s="2" t="s">
        <v>121</v>
      </c>
      <c r="Q29" s="35"/>
      <c r="R29" s="393"/>
      <c r="S29" s="393"/>
    </row>
    <row r="30" spans="1:19" ht="17.100000000000001" customHeight="1" x14ac:dyDescent="0.2">
      <c r="A30" s="35" t="s">
        <v>161</v>
      </c>
      <c r="B30" s="406"/>
      <c r="C30" s="406"/>
      <c r="D30" s="36"/>
      <c r="E30" s="407" t="s">
        <v>122</v>
      </c>
      <c r="F30" s="407"/>
      <c r="G30" s="407"/>
      <c r="H30" s="35" t="s">
        <v>123</v>
      </c>
      <c r="I30" s="35"/>
      <c r="J30" s="408"/>
      <c r="K30" s="408"/>
      <c r="L30" s="417" t="s">
        <v>124</v>
      </c>
      <c r="M30" s="418" t="s">
        <v>110</v>
      </c>
      <c r="N30" s="35" t="s">
        <v>125</v>
      </c>
      <c r="O30" s="2"/>
      <c r="P30" s="2" t="s">
        <v>126</v>
      </c>
      <c r="Q30" s="35"/>
      <c r="R30" s="393"/>
      <c r="S30" s="393"/>
    </row>
    <row r="31" spans="1:19" ht="17.100000000000001" customHeight="1" x14ac:dyDescent="0.2">
      <c r="A31" s="35" t="s">
        <v>162</v>
      </c>
      <c r="B31" s="406"/>
      <c r="C31" s="406"/>
      <c r="D31" s="36"/>
      <c r="E31" s="407" t="s">
        <v>127</v>
      </c>
      <c r="F31" s="407"/>
      <c r="G31" s="407"/>
      <c r="H31" s="35" t="s">
        <v>128</v>
      </c>
      <c r="I31" s="35"/>
      <c r="J31" s="408"/>
      <c r="K31" s="408"/>
      <c r="L31" s="417"/>
      <c r="M31" s="418"/>
      <c r="N31" s="35" t="s">
        <v>129</v>
      </c>
      <c r="O31" s="2"/>
      <c r="Q31" s="2" t="s">
        <v>130</v>
      </c>
      <c r="R31" s="393"/>
      <c r="S31" s="393"/>
    </row>
    <row r="32" spans="1:19" ht="17.100000000000001" customHeight="1" x14ac:dyDescent="0.2">
      <c r="A32" s="35" t="s">
        <v>163</v>
      </c>
      <c r="B32" s="406"/>
      <c r="C32" s="406"/>
      <c r="D32" s="36"/>
      <c r="E32" s="407" t="s">
        <v>103</v>
      </c>
      <c r="F32" s="407"/>
      <c r="G32" s="407"/>
      <c r="H32" s="37" t="s">
        <v>164</v>
      </c>
      <c r="I32" s="38"/>
      <c r="J32" s="408"/>
      <c r="K32" s="408"/>
      <c r="L32" s="417"/>
      <c r="M32" s="418"/>
      <c r="N32" s="35" t="s">
        <v>131</v>
      </c>
      <c r="O32" s="2"/>
      <c r="Q32" s="2" t="s">
        <v>130</v>
      </c>
      <c r="R32" s="393"/>
      <c r="S32" s="393"/>
    </row>
    <row r="33" spans="1:19" ht="17.100000000000001" customHeight="1" x14ac:dyDescent="0.2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417"/>
      <c r="M33" s="418"/>
      <c r="N33" s="35" t="s">
        <v>132</v>
      </c>
      <c r="O33" s="2"/>
      <c r="Q33" s="2" t="s">
        <v>130</v>
      </c>
      <c r="R33" s="393"/>
      <c r="S33" s="393"/>
    </row>
    <row r="34" spans="1:19" ht="17.100000000000001" customHeight="1" x14ac:dyDescent="0.2">
      <c r="A34" s="31" t="s">
        <v>133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 t="s">
        <v>134</v>
      </c>
      <c r="O34" s="2"/>
      <c r="Q34" s="2" t="s">
        <v>130</v>
      </c>
      <c r="R34" s="393"/>
      <c r="S34" s="393"/>
    </row>
    <row r="35" spans="1:19" ht="15" customHeight="1" x14ac:dyDescent="0.25">
      <c r="A35" s="39" t="s">
        <v>135</v>
      </c>
      <c r="D35" s="40"/>
      <c r="E35" s="34"/>
      <c r="L35" s="30" t="s">
        <v>136</v>
      </c>
    </row>
    <row r="36" spans="1:19" ht="15" customHeight="1" x14ac:dyDescent="0.25">
      <c r="A36" s="39" t="s">
        <v>137</v>
      </c>
      <c r="D36" s="40"/>
      <c r="E36" s="34"/>
      <c r="L36" t="s">
        <v>138</v>
      </c>
      <c r="R36" s="34"/>
    </row>
    <row r="37" spans="1:19" ht="15" customHeight="1" x14ac:dyDescent="0.25">
      <c r="A37" s="39" t="s">
        <v>139</v>
      </c>
      <c r="D37" s="34"/>
      <c r="E37" s="34"/>
      <c r="L37" t="s">
        <v>140</v>
      </c>
      <c r="R37" s="34"/>
    </row>
    <row r="38" spans="1:19" ht="15" customHeight="1" x14ac:dyDescent="0.25">
      <c r="A38" s="39" t="s">
        <v>141</v>
      </c>
      <c r="D38" s="34"/>
      <c r="E38" s="34"/>
      <c r="L38" s="35" t="s">
        <v>142</v>
      </c>
      <c r="R38" s="34"/>
    </row>
    <row r="39" spans="1:19" ht="15" customHeight="1" x14ac:dyDescent="0.25">
      <c r="A39" s="39" t="s">
        <v>143</v>
      </c>
      <c r="D39" s="40"/>
      <c r="E39" s="34"/>
      <c r="L39" s="35" t="s">
        <v>144</v>
      </c>
      <c r="R39" s="34"/>
    </row>
    <row r="40" spans="1:19" ht="15" customHeight="1" x14ac:dyDescent="0.25">
      <c r="A40" s="39" t="s">
        <v>145</v>
      </c>
      <c r="D40" s="34"/>
      <c r="E40" s="34"/>
      <c r="L40" s="35" t="s">
        <v>146</v>
      </c>
      <c r="R40" s="34"/>
    </row>
    <row r="41" spans="1:19" ht="15" customHeight="1" x14ac:dyDescent="0.25">
      <c r="A41" s="39" t="s">
        <v>147</v>
      </c>
      <c r="D41" s="40"/>
      <c r="E41" s="34"/>
      <c r="L41" s="35" t="s">
        <v>148</v>
      </c>
      <c r="R41" s="34"/>
    </row>
    <row r="42" spans="1:19" ht="15" customHeight="1" x14ac:dyDescent="0.25">
      <c r="A42" s="39" t="s">
        <v>149</v>
      </c>
      <c r="D42" s="40"/>
      <c r="E42" s="34"/>
      <c r="L42" s="35" t="s">
        <v>150</v>
      </c>
      <c r="R42" s="34"/>
    </row>
    <row r="43" spans="1:19" ht="15" customHeight="1" x14ac:dyDescent="0.25">
      <c r="A43" s="39" t="s">
        <v>151</v>
      </c>
      <c r="D43" s="40"/>
      <c r="E43" s="34"/>
      <c r="L43" s="35" t="s">
        <v>152</v>
      </c>
      <c r="R43" s="34"/>
    </row>
    <row r="44" spans="1:19" ht="18" customHeight="1" x14ac:dyDescent="0.2">
      <c r="A44" s="35"/>
    </row>
    <row r="45" spans="1:19" ht="15" customHeight="1" x14ac:dyDescent="0.2">
      <c r="A45" s="35" t="s">
        <v>153</v>
      </c>
    </row>
    <row r="46" spans="1:19" ht="15" customHeight="1" x14ac:dyDescent="0.2">
      <c r="A46" s="35" t="s">
        <v>154</v>
      </c>
      <c r="N46" s="41"/>
      <c r="O46" s="41"/>
      <c r="P46" s="41"/>
      <c r="Q46" s="41"/>
    </row>
    <row r="47" spans="1:19" ht="12" customHeight="1" x14ac:dyDescent="0.2">
      <c r="N47" s="419" t="s">
        <v>155</v>
      </c>
      <c r="O47" s="419"/>
      <c r="P47" s="419"/>
      <c r="Q47" s="419"/>
    </row>
    <row r="48" spans="1:19" ht="5.0999999999999996" customHeight="1" thickBot="1" x14ac:dyDescent="0.25">
      <c r="A48" s="42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0"/>
      <c r="O48" s="420"/>
      <c r="P48" s="420"/>
      <c r="Q48" s="420"/>
      <c r="R48" s="42"/>
      <c r="S48" s="42"/>
    </row>
    <row r="49" spans="1:19" ht="15.95" customHeight="1" thickTop="1" x14ac:dyDescent="0.2">
      <c r="A49" s="35" t="s">
        <v>156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</row>
    <row r="50" spans="1:19" ht="15.95" customHeight="1" x14ac:dyDescent="0.2">
      <c r="A50" s="35" t="s">
        <v>157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N50" s="43"/>
      <c r="O50" s="43"/>
      <c r="P50" s="43"/>
      <c r="Q50" s="43"/>
    </row>
    <row r="51" spans="1:19" ht="18" customHeight="1" x14ac:dyDescent="0.2">
      <c r="A51" s="99"/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5"/>
      <c r="N51" s="44"/>
      <c r="O51" s="44"/>
      <c r="P51" s="44"/>
      <c r="Q51" s="44"/>
    </row>
    <row r="52" spans="1:19" ht="18" customHeight="1" x14ac:dyDescent="0.2">
      <c r="A52" s="100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N52" s="41"/>
      <c r="O52" s="41"/>
      <c r="P52" s="41"/>
      <c r="Q52" s="41"/>
    </row>
    <row r="53" spans="1:19" ht="18" customHeight="1" x14ac:dyDescent="0.2">
      <c r="A53" s="101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N53" s="421" t="s">
        <v>158</v>
      </c>
      <c r="O53" s="421"/>
      <c r="P53" s="421"/>
      <c r="Q53" s="421"/>
    </row>
    <row r="54" spans="1:19" ht="18" customHeight="1" x14ac:dyDescent="0.2"/>
    <row r="56" spans="1:19" x14ac:dyDescent="0.2">
      <c r="L56" s="7"/>
      <c r="M56" s="7"/>
      <c r="N56" s="7"/>
      <c r="O56" s="7"/>
      <c r="P56" s="7"/>
      <c r="Q56" s="7"/>
    </row>
    <row r="57" spans="1:19" ht="12.95" customHeight="1" x14ac:dyDescent="0.2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46"/>
      <c r="Q57" s="1"/>
      <c r="R57" s="1"/>
      <c r="S57" s="1"/>
    </row>
    <row r="58" spans="1:19" x14ac:dyDescent="0.2">
      <c r="B58" s="1"/>
      <c r="C58" s="352" t="s">
        <v>213</v>
      </c>
      <c r="D58" s="353"/>
      <c r="E58" s="353"/>
      <c r="F58" s="354"/>
      <c r="G58" s="1"/>
      <c r="H58" s="352" t="s">
        <v>178</v>
      </c>
      <c r="I58" s="353"/>
      <c r="J58" s="353"/>
      <c r="K58" s="353"/>
      <c r="L58" s="354"/>
      <c r="M58" s="25"/>
      <c r="N58" s="352" t="s">
        <v>177</v>
      </c>
      <c r="O58" s="353"/>
      <c r="P58" s="353"/>
      <c r="Q58" s="353"/>
      <c r="R58" s="354"/>
      <c r="S58" s="1"/>
    </row>
    <row r="59" spans="1:19" x14ac:dyDescent="0.2">
      <c r="B59" s="1"/>
      <c r="C59" s="355"/>
      <c r="D59" s="356"/>
      <c r="E59" s="356"/>
      <c r="F59" s="357"/>
      <c r="G59" s="1"/>
      <c r="H59" s="355"/>
      <c r="I59" s="356"/>
      <c r="J59" s="356"/>
      <c r="K59" s="356"/>
      <c r="L59" s="357"/>
      <c r="M59" s="25"/>
      <c r="N59" s="355"/>
      <c r="O59" s="356"/>
      <c r="P59" s="356"/>
      <c r="Q59" s="356"/>
      <c r="R59" s="357"/>
      <c r="S59" s="1"/>
    </row>
    <row r="60" spans="1:19" x14ac:dyDescent="0.2">
      <c r="B60" s="1"/>
      <c r="C60" s="358"/>
      <c r="D60" s="359"/>
      <c r="E60" s="359"/>
      <c r="F60" s="360"/>
      <c r="G60" s="1"/>
      <c r="H60" s="358"/>
      <c r="I60" s="359"/>
      <c r="J60" s="359"/>
      <c r="K60" s="359"/>
      <c r="L60" s="360"/>
      <c r="M60" s="25"/>
      <c r="N60" s="358"/>
      <c r="O60" s="359"/>
      <c r="P60" s="359"/>
      <c r="Q60" s="359"/>
      <c r="R60" s="360"/>
      <c r="S60" s="1"/>
    </row>
    <row r="61" spans="1:19" ht="12.95" customHeight="1" x14ac:dyDescent="0.2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25"/>
      <c r="N61" s="26"/>
      <c r="O61" s="1"/>
      <c r="P61" s="1"/>
      <c r="Q61" s="1"/>
      <c r="R61" s="1"/>
      <c r="S61" s="1"/>
    </row>
    <row r="62" spans="1:19" x14ac:dyDescent="0.2">
      <c r="M62" s="50"/>
      <c r="N62" s="7"/>
      <c r="O62" s="7"/>
      <c r="P62" s="7"/>
      <c r="Q62" s="7"/>
      <c r="R62" s="7"/>
    </row>
    <row r="63" spans="1:19" x14ac:dyDescent="0.2">
      <c r="M63" s="50"/>
      <c r="N63" s="7"/>
      <c r="O63" s="7"/>
      <c r="P63" s="7"/>
      <c r="Q63" s="7"/>
      <c r="R63" s="7"/>
    </row>
    <row r="64" spans="1:19" x14ac:dyDescent="0.2">
      <c r="M64" s="7"/>
      <c r="N64" s="7"/>
      <c r="O64" s="7"/>
      <c r="P64" s="7"/>
      <c r="Q64" s="7"/>
      <c r="R64" s="7"/>
    </row>
  </sheetData>
  <sheetProtection password="DAAD" sheet="1" objects="1" scenarios="1"/>
  <mergeCells count="69">
    <mergeCell ref="R34:S34"/>
    <mergeCell ref="N47:Q47"/>
    <mergeCell ref="N48:Q48"/>
    <mergeCell ref="N53:Q53"/>
    <mergeCell ref="C58:F60"/>
    <mergeCell ref="H58:L60"/>
    <mergeCell ref="N58:R60"/>
    <mergeCell ref="R33:S33"/>
    <mergeCell ref="R29:S29"/>
    <mergeCell ref="B30:C30"/>
    <mergeCell ref="E30:G30"/>
    <mergeCell ref="J30:K30"/>
    <mergeCell ref="L30:L33"/>
    <mergeCell ref="M30:M33"/>
    <mergeCell ref="R30:S30"/>
    <mergeCell ref="B31:C31"/>
    <mergeCell ref="E31:G31"/>
    <mergeCell ref="J31:K31"/>
    <mergeCell ref="R31:S31"/>
    <mergeCell ref="B32:C32"/>
    <mergeCell ref="E32:G32"/>
    <mergeCell ref="J32:K32"/>
    <mergeCell ref="R32:S32"/>
    <mergeCell ref="B29:C29"/>
    <mergeCell ref="E29:G29"/>
    <mergeCell ref="J29:K29"/>
    <mergeCell ref="I12:I13"/>
    <mergeCell ref="J12:J13"/>
    <mergeCell ref="K12:K13"/>
    <mergeCell ref="B12:C13"/>
    <mergeCell ref="D12:D13"/>
    <mergeCell ref="E12:E13"/>
    <mergeCell ref="F12:F13"/>
    <mergeCell ref="B25:C25"/>
    <mergeCell ref="G12:G13"/>
    <mergeCell ref="H12:H13"/>
    <mergeCell ref="B26:C26"/>
    <mergeCell ref="A1:R1"/>
    <mergeCell ref="A2:R2"/>
    <mergeCell ref="A3:R3"/>
    <mergeCell ref="B5:L5"/>
    <mergeCell ref="P5:R5"/>
    <mergeCell ref="B7:R7"/>
    <mergeCell ref="B8:R8"/>
    <mergeCell ref="B9:R9"/>
    <mergeCell ref="A10:M10"/>
    <mergeCell ref="N10:O10"/>
    <mergeCell ref="P10:R10"/>
    <mergeCell ref="P12:P13"/>
    <mergeCell ref="Q12:Q13"/>
    <mergeCell ref="L12:L13"/>
    <mergeCell ref="M12:M13"/>
    <mergeCell ref="N12:N13"/>
    <mergeCell ref="B6:R6"/>
    <mergeCell ref="B27:D27"/>
    <mergeCell ref="L27:N27"/>
    <mergeCell ref="Q27:S27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O12:O13"/>
  </mergeCells>
  <hyperlinks>
    <hyperlink ref="H58:H60" location="Datos!A1" display="VOLVER A: CARGA DE DATOS"/>
    <hyperlink ref="C58:C59" location="Principal!A1" display="VOLVER A: PRINCIPAL"/>
    <hyperlink ref="H58:K60" location="Datos!A1" display="VOLVER A: CARGA DE DATOS"/>
    <hyperlink ref="N58:N60" location="Datos!A1" display="VOLVER A: CARGA DE DATOS"/>
    <hyperlink ref="N58:Q60" location="Datos!A1" display="VOLVER A: CARGA DE DATOS"/>
    <hyperlink ref="N58:R60" location="'Datos Cliente'!A1" display="VOLVER A DATOS DEL CLIENTE"/>
  </hyperlinks>
  <printOptions horizontalCentered="1"/>
  <pageMargins left="0.23622047244094491" right="0.75" top="0.17" bottom="0.17" header="0" footer="0"/>
  <pageSetup paperSize="9" scale="85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7"/>
  <dimension ref="A1:P71"/>
  <sheetViews>
    <sheetView workbookViewId="0">
      <selection activeCell="A4" sqref="A4"/>
    </sheetView>
  </sheetViews>
  <sheetFormatPr baseColWidth="10" defaultRowHeight="12.75" x14ac:dyDescent="0.2"/>
  <cols>
    <col min="1" max="1" width="78" customWidth="1"/>
  </cols>
  <sheetData>
    <row r="1" spans="1:16" ht="20.100000000000001" customHeight="1" x14ac:dyDescent="0.25">
      <c r="A1" s="187" t="s">
        <v>20</v>
      </c>
      <c r="B1" s="196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</row>
    <row r="2" spans="1:16" ht="20.100000000000001" customHeight="1" x14ac:dyDescent="0.25">
      <c r="A2" s="187" t="s">
        <v>21</v>
      </c>
      <c r="B2" s="196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</row>
    <row r="3" spans="1:16" ht="8.1" customHeight="1" x14ac:dyDescent="0.2">
      <c r="A3" s="189"/>
      <c r="B3" s="197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</row>
    <row r="4" spans="1:16" ht="20.100000000000001" customHeight="1" x14ac:dyDescent="0.2">
      <c r="A4" s="188" t="s">
        <v>51</v>
      </c>
      <c r="B4" s="198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</row>
    <row r="5" spans="1:16" ht="8.1" customHeight="1" x14ac:dyDescent="0.2">
      <c r="A5" s="190"/>
      <c r="B5" s="199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</row>
    <row r="6" spans="1:16" x14ac:dyDescent="0.2">
      <c r="A6" s="191"/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1"/>
    </row>
    <row r="7" spans="1:16" ht="15.95" customHeight="1" x14ac:dyDescent="0.2">
      <c r="A7" s="192" t="s">
        <v>52</v>
      </c>
      <c r="B7" s="195"/>
      <c r="C7" s="194" t="s">
        <v>248</v>
      </c>
      <c r="D7" s="195"/>
      <c r="E7" s="195"/>
      <c r="F7" s="195"/>
      <c r="G7" s="195"/>
      <c r="H7" s="195"/>
      <c r="I7" s="195"/>
      <c r="J7" s="195"/>
      <c r="K7" s="191"/>
      <c r="L7" s="191"/>
      <c r="M7" s="191"/>
      <c r="N7" s="191"/>
      <c r="O7" s="191"/>
      <c r="P7" s="191"/>
    </row>
    <row r="8" spans="1:16" ht="15.95" customHeight="1" x14ac:dyDescent="0.2">
      <c r="A8" s="192"/>
      <c r="B8" s="191"/>
      <c r="C8" s="191"/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</row>
    <row r="9" spans="1:16" ht="15.95" customHeight="1" x14ac:dyDescent="0.2">
      <c r="A9" s="192" t="s">
        <v>53</v>
      </c>
      <c r="B9" s="191"/>
      <c r="C9" s="191"/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</row>
    <row r="10" spans="1:16" ht="15.95" customHeight="1" x14ac:dyDescent="0.2">
      <c r="A10" s="192" t="s">
        <v>255</v>
      </c>
      <c r="B10" s="191"/>
      <c r="C10" s="191"/>
      <c r="D10" s="191"/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1"/>
    </row>
    <row r="11" spans="1:16" ht="15.95" customHeight="1" x14ac:dyDescent="0.2">
      <c r="A11" s="193" t="s">
        <v>247</v>
      </c>
      <c r="B11" s="191"/>
      <c r="C11" s="191"/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</row>
    <row r="12" spans="1:16" ht="15.95" customHeight="1" x14ac:dyDescent="0.2">
      <c r="A12" s="193"/>
      <c r="B12" s="191"/>
      <c r="C12" s="191"/>
      <c r="D12" s="191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</row>
    <row r="13" spans="1:16" ht="15.95" customHeight="1" x14ac:dyDescent="0.2">
      <c r="A13" s="193"/>
      <c r="B13" s="191"/>
      <c r="C13" s="191"/>
      <c r="D13" s="191"/>
      <c r="E13" s="191"/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1"/>
    </row>
    <row r="14" spans="1:16" ht="15.95" customHeight="1" x14ac:dyDescent="0.2">
      <c r="A14" s="193"/>
      <c r="B14" s="191"/>
      <c r="C14" s="191"/>
      <c r="D14" s="191"/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1"/>
    </row>
    <row r="15" spans="1:16" ht="15.95" customHeight="1" x14ac:dyDescent="0.2">
      <c r="A15" s="192"/>
      <c r="B15" s="191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</row>
    <row r="16" spans="1:16" ht="15.95" customHeight="1" x14ac:dyDescent="0.2">
      <c r="A16" s="192"/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</row>
    <row r="17" spans="1:16" ht="15.95" customHeight="1" x14ac:dyDescent="0.2">
      <c r="A17" s="192" t="s">
        <v>249</v>
      </c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</row>
    <row r="18" spans="1:16" ht="15.95" customHeight="1" x14ac:dyDescent="0.2">
      <c r="A18" s="192" t="s">
        <v>251</v>
      </c>
      <c r="B18" s="191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</row>
    <row r="19" spans="1:16" ht="15.95" customHeight="1" x14ac:dyDescent="0.2">
      <c r="A19" s="192"/>
      <c r="B19" s="191"/>
      <c r="C19" s="191"/>
      <c r="D19" s="191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</row>
    <row r="20" spans="1:16" ht="15.95" customHeight="1" x14ac:dyDescent="0.2">
      <c r="A20" s="192" t="s">
        <v>252</v>
      </c>
      <c r="B20" s="191"/>
      <c r="C20" s="191"/>
      <c r="D20" s="191"/>
      <c r="E20" s="191"/>
      <c r="F20" s="191"/>
      <c r="G20" s="191"/>
      <c r="H20" s="191"/>
      <c r="I20" s="191"/>
      <c r="J20" s="191"/>
      <c r="K20" s="191"/>
      <c r="L20" s="191"/>
      <c r="M20" s="191"/>
      <c r="N20" s="191"/>
      <c r="O20" s="191"/>
      <c r="P20" s="191"/>
    </row>
    <row r="21" spans="1:16" ht="15.95" customHeight="1" x14ac:dyDescent="0.2">
      <c r="A21" s="192" t="s">
        <v>253</v>
      </c>
      <c r="B21" s="195"/>
      <c r="C21" s="194" t="s">
        <v>250</v>
      </c>
      <c r="D21" s="195"/>
      <c r="E21" s="195"/>
      <c r="F21" s="195"/>
      <c r="G21" s="195"/>
      <c r="H21" s="195"/>
      <c r="I21" s="195"/>
      <c r="J21" s="195"/>
      <c r="K21" s="191"/>
      <c r="L21" s="191"/>
      <c r="M21" s="191"/>
      <c r="N21" s="191"/>
      <c r="O21" s="191"/>
      <c r="P21" s="191"/>
    </row>
    <row r="22" spans="1:16" ht="15.95" customHeight="1" x14ac:dyDescent="0.2">
      <c r="A22" s="192"/>
      <c r="B22" s="191"/>
      <c r="C22" s="191"/>
      <c r="D22" s="191"/>
      <c r="E22" s="191"/>
      <c r="F22" s="191"/>
      <c r="G22" s="191"/>
      <c r="H22" s="191"/>
      <c r="I22" s="191"/>
      <c r="J22" s="191"/>
      <c r="K22" s="191"/>
      <c r="L22" s="191"/>
      <c r="M22" s="191"/>
      <c r="N22" s="191"/>
      <c r="O22" s="191"/>
      <c r="P22" s="191"/>
    </row>
    <row r="23" spans="1:16" ht="15.95" customHeight="1" x14ac:dyDescent="0.2">
      <c r="A23" s="192" t="s">
        <v>54</v>
      </c>
      <c r="B23" s="191"/>
      <c r="C23" s="191"/>
      <c r="D23" s="191"/>
      <c r="E23" s="191"/>
      <c r="F23" s="191"/>
      <c r="G23" s="191"/>
      <c r="H23" s="191"/>
      <c r="I23" s="191"/>
      <c r="J23" s="191"/>
      <c r="K23" s="191"/>
      <c r="L23" s="191"/>
      <c r="M23" s="191"/>
      <c r="N23" s="191"/>
      <c r="O23" s="191"/>
      <c r="P23" s="191"/>
    </row>
    <row r="24" spans="1:16" ht="15.95" customHeight="1" x14ac:dyDescent="0.2">
      <c r="A24" s="200"/>
      <c r="B24" s="191"/>
      <c r="C24" s="191"/>
      <c r="D24" s="191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91"/>
      <c r="P24" s="191"/>
    </row>
    <row r="25" spans="1:16" ht="15.95" customHeight="1" x14ac:dyDescent="0.2">
      <c r="A25" s="192"/>
      <c r="B25" s="191"/>
      <c r="C25" s="191"/>
      <c r="D25" s="191"/>
      <c r="E25" s="191"/>
      <c r="F25" s="191"/>
      <c r="G25" s="191"/>
      <c r="H25" s="191"/>
      <c r="I25" s="191"/>
      <c r="J25" s="191"/>
      <c r="K25" s="191"/>
      <c r="L25" s="191"/>
      <c r="M25" s="191"/>
      <c r="N25" s="191"/>
      <c r="O25" s="191"/>
      <c r="P25" s="191"/>
    </row>
    <row r="26" spans="1:16" ht="15.95" customHeight="1" x14ac:dyDescent="0.2">
      <c r="A26" s="192"/>
      <c r="B26" s="191"/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91"/>
      <c r="P26" s="191"/>
    </row>
    <row r="27" spans="1:16" ht="20.100000000000001" customHeight="1" x14ac:dyDescent="0.2">
      <c r="A27" s="205" t="s">
        <v>19</v>
      </c>
      <c r="B27" s="191"/>
      <c r="C27" s="191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P27" s="191"/>
    </row>
    <row r="28" spans="1:16" ht="15.95" customHeight="1" x14ac:dyDescent="0.2">
      <c r="A28" s="192"/>
      <c r="B28" s="191"/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1"/>
    </row>
    <row r="29" spans="1:16" ht="15.95" customHeight="1" x14ac:dyDescent="0.2">
      <c r="A29" s="192"/>
      <c r="B29" s="191"/>
      <c r="C29" s="191"/>
      <c r="D29" s="191"/>
      <c r="E29" s="191"/>
      <c r="F29" s="191"/>
      <c r="G29" s="191"/>
      <c r="H29" s="191"/>
      <c r="I29" s="191"/>
      <c r="J29" s="191"/>
      <c r="K29" s="191"/>
      <c r="L29" s="191"/>
      <c r="M29" s="191"/>
      <c r="N29" s="191"/>
      <c r="O29" s="191"/>
      <c r="P29" s="191"/>
    </row>
    <row r="30" spans="1:16" ht="15.95" customHeight="1" x14ac:dyDescent="0.2">
      <c r="A30" s="191"/>
      <c r="B30" s="191"/>
      <c r="C30" s="191"/>
      <c r="D30" s="191"/>
      <c r="E30" s="191"/>
      <c r="F30" s="191"/>
      <c r="G30" s="191"/>
      <c r="H30" s="191"/>
      <c r="I30" s="191"/>
      <c r="J30" s="191"/>
      <c r="K30" s="191"/>
      <c r="L30" s="191"/>
      <c r="M30" s="191"/>
      <c r="N30" s="191"/>
      <c r="O30" s="191"/>
      <c r="P30" s="191"/>
    </row>
    <row r="31" spans="1:16" ht="15.95" customHeight="1" x14ac:dyDescent="0.2">
      <c r="A31" s="191"/>
      <c r="B31" s="191"/>
      <c r="C31" s="191"/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1"/>
      <c r="O31" s="191"/>
      <c r="P31" s="191"/>
    </row>
    <row r="32" spans="1:16" ht="15.95" customHeight="1" x14ac:dyDescent="0.2">
      <c r="A32" s="191"/>
      <c r="B32" s="191"/>
      <c r="C32" s="191"/>
      <c r="D32" s="191"/>
      <c r="E32" s="191"/>
      <c r="F32" s="191"/>
      <c r="G32" s="191"/>
      <c r="H32" s="191"/>
      <c r="I32" s="191"/>
      <c r="J32" s="191"/>
      <c r="K32" s="191"/>
      <c r="L32" s="191"/>
      <c r="M32" s="191"/>
      <c r="N32" s="191"/>
      <c r="O32" s="191"/>
      <c r="P32" s="191"/>
    </row>
    <row r="33" spans="1:16" ht="15.95" customHeight="1" x14ac:dyDescent="0.2">
      <c r="A33" s="191"/>
      <c r="B33" s="191"/>
      <c r="C33" s="191"/>
      <c r="D33" s="191"/>
      <c r="E33" s="191"/>
      <c r="F33" s="191"/>
      <c r="G33" s="191"/>
      <c r="H33" s="191"/>
      <c r="I33" s="191"/>
      <c r="J33" s="191"/>
      <c r="K33" s="191"/>
      <c r="L33" s="191"/>
      <c r="M33" s="191"/>
      <c r="N33" s="191"/>
      <c r="O33" s="191"/>
      <c r="P33" s="191"/>
    </row>
    <row r="34" spans="1:16" ht="15.95" customHeight="1" x14ac:dyDescent="0.2">
      <c r="A34" s="191"/>
      <c r="B34" s="191"/>
      <c r="C34" s="191"/>
      <c r="D34" s="191"/>
      <c r="E34" s="191"/>
      <c r="F34" s="191"/>
      <c r="G34" s="191"/>
      <c r="H34" s="191"/>
      <c r="I34" s="191"/>
      <c r="J34" s="191"/>
      <c r="K34" s="191"/>
      <c r="L34" s="191"/>
      <c r="M34" s="191"/>
      <c r="N34" s="191"/>
      <c r="O34" s="191"/>
      <c r="P34" s="191"/>
    </row>
    <row r="35" spans="1:16" ht="15.95" customHeight="1" x14ac:dyDescent="0.2">
      <c r="A35" s="191"/>
      <c r="B35" s="191"/>
      <c r="C35" s="191"/>
      <c r="D35" s="191"/>
      <c r="E35" s="191"/>
      <c r="F35" s="191"/>
      <c r="G35" s="191"/>
      <c r="H35" s="191"/>
      <c r="I35" s="191"/>
      <c r="J35" s="191"/>
      <c r="K35" s="191"/>
      <c r="L35" s="191"/>
      <c r="M35" s="191"/>
      <c r="N35" s="191"/>
      <c r="O35" s="191"/>
      <c r="P35" s="191"/>
    </row>
    <row r="36" spans="1:16" ht="15.95" customHeight="1" x14ac:dyDescent="0.2">
      <c r="A36" s="191"/>
      <c r="B36" s="191"/>
      <c r="C36" s="191"/>
      <c r="D36" s="191"/>
      <c r="E36" s="191"/>
      <c r="F36" s="191"/>
      <c r="G36" s="191"/>
      <c r="H36" s="191"/>
      <c r="I36" s="191"/>
      <c r="J36" s="191"/>
      <c r="K36" s="191"/>
      <c r="L36" s="191"/>
      <c r="M36" s="191"/>
      <c r="N36" s="191"/>
      <c r="O36" s="191"/>
      <c r="P36" s="191"/>
    </row>
    <row r="37" spans="1:16" ht="15.95" customHeight="1" x14ac:dyDescent="0.2">
      <c r="A37" s="191"/>
      <c r="B37" s="191"/>
      <c r="C37" s="191"/>
      <c r="D37" s="191"/>
      <c r="E37" s="191"/>
      <c r="F37" s="191"/>
      <c r="G37" s="191"/>
      <c r="H37" s="191"/>
      <c r="I37" s="191"/>
      <c r="J37" s="191"/>
      <c r="K37" s="191"/>
      <c r="L37" s="191"/>
      <c r="M37" s="191"/>
      <c r="N37" s="191"/>
      <c r="O37" s="191"/>
      <c r="P37" s="191"/>
    </row>
    <row r="38" spans="1:16" ht="15.95" customHeight="1" x14ac:dyDescent="0.2">
      <c r="A38" s="191"/>
      <c r="B38" s="195"/>
      <c r="C38" s="194" t="s">
        <v>254</v>
      </c>
      <c r="D38" s="195"/>
      <c r="E38" s="195"/>
      <c r="F38" s="195"/>
      <c r="G38" s="195"/>
      <c r="H38" s="195"/>
      <c r="I38" s="195"/>
      <c r="J38" s="195"/>
      <c r="K38" s="191"/>
      <c r="L38" s="191"/>
      <c r="M38" s="191"/>
      <c r="N38" s="191"/>
      <c r="O38" s="191"/>
      <c r="P38" s="191"/>
    </row>
    <row r="39" spans="1:16" ht="15.95" customHeight="1" x14ac:dyDescent="0.2">
      <c r="A39" s="191"/>
      <c r="B39" s="191"/>
      <c r="C39" s="191"/>
      <c r="D39" s="191"/>
      <c r="E39" s="191"/>
      <c r="F39" s="191"/>
      <c r="G39" s="191"/>
      <c r="H39" s="191"/>
      <c r="I39" s="191"/>
      <c r="J39" s="191"/>
      <c r="K39" s="191"/>
      <c r="L39" s="191"/>
      <c r="M39" s="191"/>
      <c r="N39" s="191"/>
      <c r="O39" s="191"/>
      <c r="P39" s="191"/>
    </row>
    <row r="40" spans="1:16" ht="15.95" customHeight="1" x14ac:dyDescent="0.2">
      <c r="A40" s="191"/>
      <c r="B40" s="191"/>
      <c r="C40" s="191"/>
      <c r="D40" s="191"/>
      <c r="E40" s="191"/>
      <c r="F40" s="191"/>
      <c r="G40" s="191"/>
      <c r="H40" s="191"/>
      <c r="I40" s="191"/>
      <c r="J40" s="191"/>
      <c r="K40" s="191"/>
      <c r="L40" s="191"/>
      <c r="M40" s="191"/>
      <c r="N40" s="191"/>
      <c r="O40" s="191"/>
      <c r="P40" s="191"/>
    </row>
    <row r="41" spans="1:16" ht="15.95" customHeight="1" x14ac:dyDescent="0.2">
      <c r="A41" s="191"/>
      <c r="B41" s="191"/>
      <c r="C41" s="191"/>
      <c r="D41" s="191"/>
      <c r="E41" s="191"/>
      <c r="F41" s="191"/>
      <c r="G41" s="191"/>
      <c r="H41" s="191"/>
      <c r="I41" s="191"/>
      <c r="J41" s="191"/>
      <c r="K41" s="191"/>
      <c r="L41" s="191"/>
      <c r="M41" s="191"/>
      <c r="N41" s="191"/>
      <c r="O41" s="191"/>
      <c r="P41" s="191"/>
    </row>
    <row r="42" spans="1:16" ht="15.95" customHeight="1" x14ac:dyDescent="0.2">
      <c r="A42" s="191"/>
      <c r="B42" s="191"/>
      <c r="C42" s="191"/>
      <c r="D42" s="191"/>
      <c r="E42" s="191"/>
      <c r="F42" s="191"/>
      <c r="G42" s="191"/>
      <c r="H42" s="191"/>
      <c r="I42" s="191"/>
      <c r="J42" s="191"/>
      <c r="K42" s="191"/>
      <c r="L42" s="191"/>
      <c r="M42" s="191"/>
      <c r="N42" s="191"/>
      <c r="O42" s="191"/>
      <c r="P42" s="191"/>
    </row>
    <row r="43" spans="1:16" ht="15.95" customHeight="1" x14ac:dyDescent="0.2">
      <c r="A43" s="191"/>
      <c r="B43" s="191"/>
      <c r="C43" s="191"/>
      <c r="D43" s="191"/>
      <c r="E43" s="191"/>
      <c r="F43" s="191"/>
      <c r="G43" s="191"/>
      <c r="H43" s="191"/>
      <c r="I43" s="191"/>
      <c r="J43" s="191"/>
      <c r="K43" s="191"/>
      <c r="L43" s="191"/>
      <c r="M43" s="191"/>
      <c r="N43" s="191"/>
      <c r="O43" s="191"/>
      <c r="P43" s="191"/>
    </row>
    <row r="44" spans="1:16" ht="15.95" customHeight="1" x14ac:dyDescent="0.2">
      <c r="A44" s="191"/>
      <c r="B44" s="191"/>
      <c r="C44" s="191"/>
      <c r="D44" s="191"/>
      <c r="E44" s="191"/>
      <c r="F44" s="191"/>
      <c r="G44" s="191"/>
      <c r="H44" s="191"/>
      <c r="I44" s="191"/>
      <c r="J44" s="191"/>
      <c r="K44" s="191"/>
      <c r="L44" s="191"/>
      <c r="M44" s="191"/>
      <c r="N44" s="191"/>
      <c r="O44" s="191"/>
      <c r="P44" s="191"/>
    </row>
    <row r="45" spans="1:16" ht="15.95" customHeight="1" x14ac:dyDescent="0.2">
      <c r="A45" s="191"/>
      <c r="B45" s="191"/>
      <c r="C45" s="191"/>
      <c r="D45" s="191"/>
      <c r="E45" s="191"/>
      <c r="F45" s="191"/>
      <c r="G45" s="191"/>
      <c r="H45" s="191"/>
      <c r="I45" s="191"/>
      <c r="J45" s="191"/>
      <c r="K45" s="191"/>
      <c r="L45" s="191"/>
      <c r="M45" s="191"/>
      <c r="N45" s="191"/>
      <c r="O45" s="191"/>
      <c r="P45" s="191"/>
    </row>
    <row r="46" spans="1:16" ht="15.95" customHeight="1" x14ac:dyDescent="0.2">
      <c r="A46" s="191"/>
      <c r="B46" s="191"/>
      <c r="C46" s="191"/>
      <c r="D46" s="191"/>
      <c r="E46" s="191"/>
      <c r="F46" s="191"/>
      <c r="G46" s="191"/>
      <c r="H46" s="191"/>
      <c r="I46" s="191"/>
      <c r="J46" s="191"/>
      <c r="K46" s="191"/>
      <c r="L46" s="191"/>
      <c r="M46" s="191"/>
      <c r="N46" s="191"/>
      <c r="O46" s="191"/>
      <c r="P46" s="191"/>
    </row>
    <row r="47" spans="1:16" ht="15.95" customHeight="1" x14ac:dyDescent="0.2">
      <c r="A47" s="191"/>
      <c r="B47" s="191"/>
      <c r="C47" s="191"/>
      <c r="D47" s="191"/>
      <c r="E47" s="191"/>
      <c r="F47" s="191"/>
      <c r="G47" s="191"/>
      <c r="H47" s="191"/>
      <c r="I47" s="191"/>
      <c r="J47" s="191"/>
      <c r="K47" s="191"/>
      <c r="L47" s="191"/>
      <c r="M47" s="191"/>
      <c r="N47" s="191"/>
      <c r="O47" s="191"/>
      <c r="P47" s="191"/>
    </row>
    <row r="48" spans="1:16" ht="15.95" customHeight="1" x14ac:dyDescent="0.2">
      <c r="A48" s="191"/>
      <c r="B48" s="191"/>
      <c r="C48" s="191"/>
      <c r="D48" s="191"/>
      <c r="E48" s="191"/>
      <c r="F48" s="191"/>
      <c r="G48" s="191"/>
      <c r="H48" s="191"/>
      <c r="I48" s="191"/>
      <c r="J48" s="191"/>
      <c r="K48" s="191"/>
      <c r="L48" s="191"/>
      <c r="M48" s="191"/>
      <c r="N48" s="191"/>
      <c r="O48" s="191"/>
      <c r="P48" s="191"/>
    </row>
    <row r="49" spans="1:16" x14ac:dyDescent="0.2">
      <c r="A49" s="191"/>
      <c r="B49" s="191"/>
      <c r="C49" s="191"/>
      <c r="D49" s="191"/>
      <c r="E49" s="191"/>
      <c r="F49" s="191"/>
      <c r="G49" s="191"/>
      <c r="H49" s="191"/>
      <c r="I49" s="191"/>
      <c r="J49" s="191"/>
      <c r="K49" s="191"/>
      <c r="L49" s="191"/>
      <c r="M49" s="191"/>
      <c r="N49" s="191"/>
      <c r="O49" s="191"/>
      <c r="P49" s="191"/>
    </row>
    <row r="50" spans="1:16" x14ac:dyDescent="0.2">
      <c r="A50" s="191"/>
      <c r="B50" s="191"/>
      <c r="C50" s="191"/>
      <c r="D50" s="191"/>
      <c r="E50" s="191"/>
      <c r="F50" s="191"/>
      <c r="G50" s="191"/>
      <c r="H50" s="191"/>
      <c r="I50" s="191"/>
      <c r="J50" s="191"/>
      <c r="K50" s="191"/>
      <c r="L50" s="191"/>
      <c r="M50" s="191"/>
      <c r="N50" s="191"/>
      <c r="O50" s="191"/>
      <c r="P50" s="191"/>
    </row>
    <row r="51" spans="1:16" x14ac:dyDescent="0.2">
      <c r="A51" s="191"/>
      <c r="B51" s="191"/>
      <c r="C51" s="191"/>
      <c r="D51" s="191"/>
      <c r="E51" s="191"/>
      <c r="F51" s="191"/>
      <c r="G51" s="191"/>
      <c r="H51" s="191"/>
      <c r="I51" s="191"/>
      <c r="J51" s="191"/>
      <c r="K51" s="191"/>
      <c r="L51" s="191"/>
      <c r="M51" s="191"/>
      <c r="N51" s="191"/>
      <c r="O51" s="191"/>
      <c r="P51" s="191"/>
    </row>
    <row r="52" spans="1:16" x14ac:dyDescent="0.2">
      <c r="A52" s="191"/>
      <c r="B52" s="191"/>
      <c r="C52" s="191"/>
      <c r="D52" s="191"/>
      <c r="E52" s="191"/>
      <c r="F52" s="191"/>
      <c r="G52" s="191"/>
      <c r="H52" s="191"/>
      <c r="I52" s="191"/>
      <c r="J52" s="191"/>
      <c r="K52" s="191"/>
      <c r="L52" s="191"/>
      <c r="M52" s="191"/>
      <c r="N52" s="191"/>
      <c r="O52" s="191"/>
      <c r="P52" s="191"/>
    </row>
    <row r="53" spans="1:16" x14ac:dyDescent="0.2">
      <c r="A53" s="191"/>
      <c r="B53" s="191"/>
      <c r="C53" s="191"/>
      <c r="D53" s="191"/>
      <c r="E53" s="191"/>
      <c r="F53" s="191"/>
      <c r="G53" s="191"/>
      <c r="H53" s="191"/>
      <c r="I53" s="191"/>
      <c r="J53" s="191"/>
      <c r="K53" s="191"/>
      <c r="L53" s="191"/>
      <c r="M53" s="191"/>
      <c r="N53" s="191"/>
      <c r="O53" s="191"/>
      <c r="P53" s="191"/>
    </row>
    <row r="54" spans="1:16" x14ac:dyDescent="0.2">
      <c r="A54" s="191"/>
      <c r="B54" s="191"/>
      <c r="C54" s="191"/>
      <c r="D54" s="191"/>
      <c r="E54" s="191"/>
      <c r="F54" s="191"/>
      <c r="G54" s="191"/>
      <c r="H54" s="191"/>
      <c r="I54" s="191"/>
      <c r="J54" s="191"/>
      <c r="K54" s="191"/>
      <c r="L54" s="191"/>
      <c r="M54" s="191"/>
      <c r="N54" s="191"/>
      <c r="O54" s="191"/>
      <c r="P54" s="191"/>
    </row>
    <row r="55" spans="1:16" x14ac:dyDescent="0.2">
      <c r="A55" s="191"/>
      <c r="B55" s="191"/>
      <c r="C55" s="191"/>
      <c r="D55" s="191"/>
      <c r="E55" s="191"/>
      <c r="F55" s="191"/>
      <c r="G55" s="191"/>
      <c r="H55" s="191"/>
      <c r="I55" s="191"/>
      <c r="J55" s="191"/>
      <c r="K55" s="191"/>
      <c r="L55" s="191"/>
      <c r="M55" s="191"/>
      <c r="N55" s="191"/>
      <c r="O55" s="191"/>
      <c r="P55" s="191"/>
    </row>
    <row r="56" spans="1:16" x14ac:dyDescent="0.2">
      <c r="A56" s="191"/>
      <c r="B56" s="191"/>
      <c r="C56" s="191"/>
      <c r="D56" s="191"/>
      <c r="E56" s="191"/>
      <c r="F56" s="191"/>
      <c r="G56" s="191"/>
      <c r="H56" s="191"/>
      <c r="I56" s="191"/>
      <c r="J56" s="191"/>
      <c r="K56" s="191"/>
      <c r="L56" s="191"/>
      <c r="M56" s="191"/>
      <c r="N56" s="191"/>
      <c r="O56" s="191"/>
      <c r="P56" s="191"/>
    </row>
    <row r="57" spans="1:16" x14ac:dyDescent="0.2">
      <c r="A57" s="191"/>
      <c r="B57" s="191"/>
      <c r="C57" s="191"/>
      <c r="D57" s="191"/>
      <c r="E57" s="191"/>
      <c r="F57" s="191"/>
      <c r="G57" s="191"/>
      <c r="H57" s="191"/>
      <c r="I57" s="191"/>
      <c r="J57" s="191"/>
      <c r="K57" s="191"/>
      <c r="L57" s="191"/>
      <c r="M57" s="191"/>
      <c r="N57" s="191"/>
      <c r="O57" s="191"/>
      <c r="P57" s="191"/>
    </row>
    <row r="58" spans="1:16" x14ac:dyDescent="0.2">
      <c r="A58" s="191"/>
      <c r="B58" s="191"/>
      <c r="C58" s="191"/>
      <c r="D58" s="191"/>
      <c r="E58" s="191"/>
      <c r="F58" s="191"/>
      <c r="G58" s="191"/>
      <c r="H58" s="191"/>
      <c r="I58" s="191"/>
      <c r="J58" s="191"/>
      <c r="K58" s="191"/>
      <c r="L58" s="191"/>
      <c r="M58" s="191"/>
      <c r="N58" s="191"/>
      <c r="O58" s="191"/>
      <c r="P58" s="191"/>
    </row>
    <row r="59" spans="1:16" x14ac:dyDescent="0.2">
      <c r="A59" s="191"/>
      <c r="B59" s="191"/>
      <c r="C59" s="191"/>
      <c r="D59" s="191"/>
      <c r="E59" s="191"/>
      <c r="F59" s="191"/>
      <c r="G59" s="191"/>
      <c r="H59" s="191"/>
      <c r="I59" s="191"/>
      <c r="J59" s="191"/>
      <c r="K59" s="191"/>
      <c r="L59" s="191"/>
      <c r="M59" s="191"/>
      <c r="N59" s="191"/>
      <c r="O59" s="191"/>
      <c r="P59" s="191"/>
    </row>
    <row r="60" spans="1:16" x14ac:dyDescent="0.2">
      <c r="A60" s="191"/>
      <c r="B60" s="191"/>
      <c r="C60" s="191"/>
      <c r="D60" s="191"/>
      <c r="E60" s="191"/>
      <c r="F60" s="191"/>
      <c r="G60" s="191"/>
      <c r="H60" s="191"/>
      <c r="I60" s="191"/>
      <c r="J60" s="191"/>
      <c r="K60" s="191"/>
      <c r="L60" s="191"/>
      <c r="M60" s="191"/>
      <c r="N60" s="191"/>
      <c r="O60" s="191"/>
      <c r="P60" s="191"/>
    </row>
    <row r="61" spans="1:16" x14ac:dyDescent="0.2">
      <c r="A61" s="191"/>
      <c r="B61" s="191"/>
      <c r="C61" s="191"/>
      <c r="D61" s="191"/>
      <c r="E61" s="191"/>
      <c r="F61" s="191"/>
      <c r="G61" s="191"/>
      <c r="H61" s="191"/>
      <c r="I61" s="191"/>
      <c r="J61" s="191"/>
      <c r="K61" s="191"/>
      <c r="L61" s="191"/>
      <c r="M61" s="191"/>
      <c r="N61" s="191"/>
      <c r="O61" s="191"/>
      <c r="P61" s="191"/>
    </row>
    <row r="62" spans="1:16" x14ac:dyDescent="0.2">
      <c r="A62" s="191"/>
      <c r="B62" s="191"/>
      <c r="C62" s="191"/>
      <c r="D62" s="191"/>
      <c r="E62" s="191"/>
      <c r="F62" s="191"/>
      <c r="G62" s="191"/>
      <c r="H62" s="191"/>
      <c r="I62" s="191"/>
      <c r="J62" s="191"/>
      <c r="K62" s="191"/>
      <c r="L62" s="191"/>
      <c r="M62" s="191"/>
      <c r="N62" s="191"/>
      <c r="O62" s="191"/>
      <c r="P62" s="191"/>
    </row>
    <row r="63" spans="1:16" x14ac:dyDescent="0.2">
      <c r="A63" s="191"/>
      <c r="B63" s="191"/>
      <c r="C63" s="191"/>
      <c r="D63" s="191"/>
      <c r="E63" s="191"/>
      <c r="F63" s="191"/>
      <c r="G63" s="191"/>
      <c r="H63" s="191"/>
      <c r="I63" s="191"/>
      <c r="J63" s="191"/>
      <c r="K63" s="191"/>
      <c r="L63" s="191"/>
      <c r="M63" s="191"/>
      <c r="N63" s="191"/>
      <c r="O63" s="191"/>
      <c r="P63" s="191"/>
    </row>
    <row r="64" spans="1:16" x14ac:dyDescent="0.2">
      <c r="A64" s="191"/>
      <c r="B64" s="191"/>
      <c r="C64" s="191"/>
      <c r="D64" s="191"/>
      <c r="E64" s="191"/>
      <c r="F64" s="191"/>
      <c r="G64" s="191"/>
      <c r="H64" s="191"/>
      <c r="I64" s="191"/>
      <c r="J64" s="191"/>
      <c r="K64" s="191"/>
      <c r="L64" s="191"/>
      <c r="M64" s="191"/>
      <c r="N64" s="191"/>
      <c r="O64" s="191"/>
      <c r="P64" s="191"/>
    </row>
    <row r="65" spans="1:16" x14ac:dyDescent="0.2">
      <c r="A65" s="191"/>
      <c r="B65" s="191"/>
      <c r="C65" s="191"/>
      <c r="D65" s="191"/>
      <c r="E65" s="191"/>
      <c r="F65" s="191"/>
      <c r="G65" s="191"/>
      <c r="H65" s="191"/>
      <c r="I65" s="191"/>
      <c r="J65" s="191"/>
      <c r="K65" s="191"/>
      <c r="L65" s="191"/>
      <c r="M65" s="191"/>
      <c r="N65" s="191"/>
      <c r="O65" s="191"/>
      <c r="P65" s="191"/>
    </row>
    <row r="66" spans="1:16" x14ac:dyDescent="0.2">
      <c r="A66" s="191"/>
      <c r="B66" s="191"/>
      <c r="C66" s="191"/>
      <c r="D66" s="191"/>
      <c r="E66" s="191"/>
      <c r="F66" s="191"/>
      <c r="G66" s="191"/>
      <c r="H66" s="191"/>
      <c r="I66" s="191"/>
      <c r="J66" s="191"/>
      <c r="K66" s="191"/>
      <c r="L66" s="191"/>
      <c r="M66" s="191"/>
      <c r="N66" s="191"/>
      <c r="O66" s="191"/>
      <c r="P66" s="191"/>
    </row>
    <row r="67" spans="1:16" x14ac:dyDescent="0.2">
      <c r="A67" s="191"/>
      <c r="B67" s="191"/>
      <c r="C67" s="191"/>
      <c r="D67" s="191"/>
      <c r="E67" s="191"/>
      <c r="F67" s="191"/>
      <c r="G67" s="191"/>
      <c r="H67" s="191"/>
      <c r="I67" s="191"/>
      <c r="J67" s="191"/>
      <c r="K67" s="191"/>
      <c r="L67" s="191"/>
      <c r="M67" s="191"/>
      <c r="N67" s="191"/>
      <c r="O67" s="191"/>
      <c r="P67" s="191"/>
    </row>
    <row r="68" spans="1:16" x14ac:dyDescent="0.2">
      <c r="A68" s="191"/>
      <c r="B68" s="191"/>
      <c r="C68" s="191"/>
      <c r="D68" s="191"/>
      <c r="E68" s="191"/>
      <c r="F68" s="191"/>
      <c r="G68" s="191"/>
      <c r="H68" s="191"/>
      <c r="I68" s="191"/>
      <c r="J68" s="191"/>
      <c r="K68" s="191"/>
      <c r="L68" s="191"/>
      <c r="M68" s="191"/>
      <c r="N68" s="191"/>
      <c r="O68" s="191"/>
      <c r="P68" s="191"/>
    </row>
    <row r="69" spans="1:16" x14ac:dyDescent="0.2">
      <c r="A69" s="191"/>
      <c r="B69" s="191"/>
      <c r="C69" s="191"/>
      <c r="D69" s="191"/>
      <c r="E69" s="191"/>
      <c r="F69" s="191"/>
      <c r="G69" s="191"/>
      <c r="H69" s="191"/>
      <c r="I69" s="191"/>
      <c r="J69" s="191"/>
      <c r="K69" s="191"/>
      <c r="L69" s="191"/>
      <c r="M69" s="191"/>
      <c r="N69" s="191"/>
      <c r="O69" s="191"/>
      <c r="P69" s="191"/>
    </row>
    <row r="70" spans="1:16" x14ac:dyDescent="0.2">
      <c r="A70" s="191"/>
      <c r="B70" s="191"/>
      <c r="C70" s="191"/>
      <c r="D70" s="191"/>
      <c r="E70" s="191"/>
      <c r="F70" s="191"/>
      <c r="G70" s="191"/>
      <c r="H70" s="191"/>
      <c r="I70" s="191"/>
      <c r="J70" s="191"/>
      <c r="K70" s="191"/>
      <c r="L70" s="191"/>
      <c r="M70" s="191"/>
      <c r="N70" s="191"/>
      <c r="O70" s="191"/>
      <c r="P70" s="191"/>
    </row>
    <row r="71" spans="1:16" x14ac:dyDescent="0.2">
      <c r="A71" s="191"/>
      <c r="B71" s="191"/>
      <c r="C71" s="191"/>
      <c r="D71" s="191"/>
      <c r="E71" s="191"/>
      <c r="F71" s="191"/>
      <c r="G71" s="191"/>
      <c r="H71" s="191"/>
      <c r="I71" s="191"/>
      <c r="J71" s="191"/>
      <c r="K71" s="191"/>
      <c r="L71" s="191"/>
      <c r="M71" s="191"/>
      <c r="N71" s="191"/>
      <c r="O71" s="191"/>
      <c r="P71" s="191"/>
    </row>
  </sheetData>
  <sheetProtection password="DAAD" sheet="1" objects="1" scenarios="1"/>
  <phoneticPr fontId="0" type="noConversion"/>
  <hyperlinks>
    <hyperlink ref="A27" location="Principal!A1" display="VOLVER"/>
  </hyperlinks>
  <printOptions horizontalCentered="1"/>
  <pageMargins left="0.75" right="0.75" top="0.35" bottom="1" header="0" footer="0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aquete" shapeId="2049" r:id="rId4">
          <objectPr locked="0" defaultSize="0" r:id="rId5">
            <anchor moveWithCells="1">
              <from>
                <xdr:col>0</xdr:col>
                <xdr:colOff>1562100</xdr:colOff>
                <xdr:row>12</xdr:row>
                <xdr:rowOff>9525</xdr:rowOff>
              </from>
              <to>
                <xdr:col>0</xdr:col>
                <xdr:colOff>2019300</xdr:colOff>
                <xdr:row>14</xdr:row>
                <xdr:rowOff>123825</xdr:rowOff>
              </to>
            </anchor>
          </objectPr>
        </oleObject>
      </mc:Choice>
      <mc:Fallback>
        <oleObject progId="Paquete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5</vt:i4>
      </vt:variant>
    </vt:vector>
  </HeadingPairs>
  <TitlesOfParts>
    <vt:vector size="15" baseType="lpstr">
      <vt:lpstr>Principal</vt:lpstr>
      <vt:lpstr>Boleta Completa</vt:lpstr>
      <vt:lpstr>Boleta Cliente</vt:lpstr>
      <vt:lpstr>Datos</vt:lpstr>
      <vt:lpstr>Datos Cliente</vt:lpstr>
      <vt:lpstr>Calculo Visado</vt:lpstr>
      <vt:lpstr>Planilla Visado</vt:lpstr>
      <vt:lpstr>Planilla Auto</vt:lpstr>
      <vt:lpstr>Instalar</vt:lpstr>
      <vt:lpstr>Ayuda</vt:lpstr>
      <vt:lpstr>'Boleta Cliente'!Área_de_impresión</vt:lpstr>
      <vt:lpstr>'Boleta Completa'!Área_de_impresión</vt:lpstr>
      <vt:lpstr>Instalar!Área_de_impresión</vt:lpstr>
      <vt:lpstr>'Planilla Auto'!Área_de_impresión</vt:lpstr>
      <vt:lpstr>'Planilla Visado'!Área_de_impresión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Colegio</dc:creator>
  <cp:lastModifiedBy>Usuario</cp:lastModifiedBy>
  <cp:lastPrinted>2016-09-01T12:53:58Z</cp:lastPrinted>
  <dcterms:created xsi:type="dcterms:W3CDTF">2004-07-22T21:14:46Z</dcterms:created>
  <dcterms:modified xsi:type="dcterms:W3CDTF">2016-09-17T12:28:52Z</dcterms:modified>
</cp:coreProperties>
</file>